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<sst xmlns="http://schemas.openxmlformats.org/spreadsheetml/2006/main" count="884" uniqueCount="370">
  <si>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</si>
  <si>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</si>
  <si>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</si>
  <si>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</si>
  <si>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</si>
  <si>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</si>
  <si>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</si>
  <si>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</si>
  <si>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</si>
  <si>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</si>
  <si>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</si>
  <si>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</si>
  <si>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</si>
  <si>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</si>
  <si>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</si>
  <si>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</si>
  <si>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</si>
  <si>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</si>
  <si>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</si>
  <si>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</si>
  <si>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</si>
  <si>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</si>
  <si>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</si>
  <si>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Beroun</t>
  </si>
  <si>
    <t>00233129</t>
  </si>
  <si>
    <t>2gubtq5</t>
  </si>
  <si>
    <t>Středočeský kraj</t>
  </si>
  <si>
    <t>7/2026</t>
  </si>
  <si>
    <t>Obecně závazná vyhláška</t>
  </si>
  <si>
    <t>Obecně závazná vyhláška č. 7/2026, kterou se stanoví školské obvody spádových základních škol zřízených městem Beroun</t>
  </si>
  <si>
    <t>2026-10-24</t>
  </si>
  <si>
    <t>Běžný</t>
  </si>
  <si>
    <t>školské obvody - základní školy</t>
  </si>
  <si>
    <t>zákon č. 561/2004 Sb., školský zákon - § 178 odst. 2 písm. b)</t>
  </si>
  <si>
    <t>8/2025: Obecně závazná vyhláška č. 8/2025, kterou se stanoví školské obvody spádových základních škol zřízených městem Beroun</t>
  </si>
  <si>
    <t>1778705377</t>
  </si>
  <si>
    <t>6/2026</t>
  </si>
  <si>
    <t>Obecně závazná vyhláška  č. 6 /2026 o stanovení obecního systému odpadového hospodářství</t>
  </si>
  <si>
    <t>2026-07-04</t>
  </si>
  <si>
    <t>systém odpadového hospodářství</t>
  </si>
  <si>
    <t>zákon č. 541/2020 Sb., o odpadech - § 59 odst. 4</t>
  </si>
  <si>
    <t>6/2022: Obecně závazná vyhláška o stanovení obecního systému odpadového hospodářství</t>
  </si>
  <si>
    <t>1717998428</t>
  </si>
  <si>
    <t>5/2026</t>
  </si>
  <si>
    <t>Nařízení</t>
  </si>
  <si>
    <t>Nařízení města Beroun č. 5/2026, kterým se mění nařízení č. 2/2023, kterým se vydává tržní řád, ve znění nařízení č. 2/2024, č. 3/2024, č. 6/2024, č.1/2025 a č. 5/2025</t>
  </si>
  <si>
    <t>2026-06-24</t>
  </si>
  <si>
    <t>regulace prodeje zboží a nabízení služeb - tržní řád</t>
  </si>
  <si>
    <t xml:space="preserve">zákon č. 455/1991 Sb., živnostenský zákon - § 18 odst. 1 </t>
  </si>
  <si>
    <t>2/2023: Nařízení, kterým se vydává tržní řád</t>
  </si>
  <si>
    <t>1711034451</t>
  </si>
  <si>
    <t>4/2026</t>
  </si>
  <si>
    <t>Nařízení č. 4/2026, kterým se vydává ceník za užívání pozemních komunikací  ve vymezených oblastech placeného stání motorových vozidel</t>
  </si>
  <si>
    <t>2026-05-14</t>
  </si>
  <si>
    <t xml:space="preserve">pozemní komunikace - zpoplatnění stání a odstavení </t>
  </si>
  <si>
    <t xml:space="preserve">zákon č. 13/1997 Sb., o pozemních komunikacích - § 23 odst. 1 </t>
  </si>
  <si>
    <t>9/2023: Nařízení, kterým se vydává ceník za užívání pozemních komunikací ve vymezených oblastech placeného stání motorových vozidel</t>
  </si>
  <si>
    <t>1689108298</t>
  </si>
  <si>
    <t>3/2026</t>
  </si>
  <si>
    <t>Nařízení města kterým ruší Nařízení města Berouna č. 13/2005 o stání silničních vozidlech na vymezených místních komunikacích ve městě Berouně.</t>
  </si>
  <si>
    <t>2026-04-17</t>
  </si>
  <si>
    <t>zrušovací</t>
  </si>
  <si>
    <t>ústavní zákon č. 1/1993 Sb., Ústava České republiky - čl. 79 odst. 3 - zrušovací nařízení</t>
  </si>
  <si>
    <t>1674103677</t>
  </si>
  <si>
    <t>2/2026</t>
  </si>
  <si>
    <t>Nařízení č. 2/2026 o záměru zadat zpracování lesních hospodářských osnov</t>
  </si>
  <si>
    <t>2026-04-16</t>
  </si>
  <si>
    <t>lesní hospodářské osnovy</t>
  </si>
  <si>
    <t>zákon č. 289/1995 Sb., lesní zákon - § 25 odst. 2</t>
  </si>
  <si>
    <t>1673163550</t>
  </si>
  <si>
    <t>1/2026</t>
  </si>
  <si>
    <t>Obecně závazná vyhláška o nočním klidu</t>
  </si>
  <si>
    <t>2026-03-25</t>
  </si>
  <si>
    <t>noční klid</t>
  </si>
  <si>
    <t>zákon č. 251/2016 Sb., o některých přestupcích - § 5 odst. 7</t>
  </si>
  <si>
    <t>2/2025: Obecně závazná vyhláška o nočním klidu</t>
  </si>
  <si>
    <t>1661744556</t>
  </si>
  <si>
    <t>8/2025</t>
  </si>
  <si>
    <t>Obecně závazná vyhláška č. 8/2025, kterou se stanoví školské obvody spádových základních škol zřízených městem Beroun</t>
  </si>
  <si>
    <t>2025-12-26</t>
  </si>
  <si>
    <t>1/2024: Obecně závazná vyhláška, kterou se stanoví školské obvody spádových základních škol zřízených městem Beroun</t>
  </si>
  <si>
    <t>7/2026: Obecně závazná vyhláška č. 7/2026, kterou se stanoví školské obvody spádových základních škol zřízených městem Beroun</t>
  </si>
  <si>
    <t>1619687171</t>
  </si>
  <si>
    <t>7/2025</t>
  </si>
  <si>
    <t>Nařízení č. 7/2025 o vymezení oblastí placeného stání motorových vozidel, kterým se mění nařízení č. 8/2023 o vymezení oblastí placeného státní, ve znění nařízení č. 6/2025</t>
  </si>
  <si>
    <t>2025-10-14</t>
  </si>
  <si>
    <t>8/2023: Nařízení o vymezení oblastí placeného stání motorových vozidel</t>
  </si>
  <si>
    <t>1584405688</t>
  </si>
  <si>
    <t>6/2025</t>
  </si>
  <si>
    <t>Nařízení, kterým se mění nařízení č. 8/2023, o vymezení oblastí placeného stání motorových vozidel</t>
  </si>
  <si>
    <t>2025-07-09</t>
  </si>
  <si>
    <t>1543231374</t>
  </si>
  <si>
    <t>5/2025</t>
  </si>
  <si>
    <t>Nařízení, kterým se mění nařízení č. 2/2023, kterým se vydává tržní řád, ve znění nařízení č. 2/2024, č. 3/2024, č. 6/2024 a č. 1/2025</t>
  </si>
  <si>
    <t>1543228688</t>
  </si>
  <si>
    <t>4/2025</t>
  </si>
  <si>
    <t>Obecně závazná vyhláška o pravidlech pro pohyb psů na veřejném prostranství</t>
  </si>
  <si>
    <t>2025-07-04</t>
  </si>
  <si>
    <t>pohyb psů</t>
  </si>
  <si>
    <t>zákon č. 246/1992 Sb., na ochranu zvířat proti týrání - § 24 odst. 2</t>
  </si>
  <si>
    <t>2/2009: Obecně závazná vyhláška o pravidlech pro pohyb psů na veřejném prostranství; 4/2009: Obecně závazná vyhláška, kterou se mění obecně závazná vyhláška č. 2/2009 o pravidlech pro pohyb psů na veřejném prostranství; 9/2011: Obecně závazná vyhláška, kterou se mění obecně závazná vyhláška č. 2/2009 o pravidlech pro pohyb psů na veřejném prostranství</t>
  </si>
  <si>
    <t>1541184323</t>
  </si>
  <si>
    <t>3/2025</t>
  </si>
  <si>
    <t>Obecně závazná vyhláška města Beroun o vedení digitální technické mapy</t>
  </si>
  <si>
    <t>digitální technická mapa</t>
  </si>
  <si>
    <t>zákon č. 200/1994 Sb., o zeměměřictví a o změně a doplnění některých zákonů souvisejících s jeho zavedením - § 20 odst. 3 (digitální)</t>
  </si>
  <si>
    <t>1541180679</t>
  </si>
  <si>
    <t>2/2025</t>
  </si>
  <si>
    <t>2025-03-28</t>
  </si>
  <si>
    <t>5/2024: Obecně závazná vyhláška o nočním klidu</t>
  </si>
  <si>
    <t>1/2026: Obecně závazná vyhláška o nočním klidu; 1/2026: Obecně závazná vyhláška o nočním klidu</t>
  </si>
  <si>
    <t>1/2026: Obecně závazná vyhláška o nočním klidu</t>
  </si>
  <si>
    <t>1493678992</t>
  </si>
  <si>
    <t>1/2025</t>
  </si>
  <si>
    <t>Nařízení, kterým se mění nařízení č. 2/2023, kterým se vydává tržní řád, ve znění nařízení č. 2/2024, 3/2024 a 6/2024</t>
  </si>
  <si>
    <t>2025-02-01</t>
  </si>
  <si>
    <t>1466253810</t>
  </si>
  <si>
    <t>8/2024</t>
  </si>
  <si>
    <t>Obecně závazná vyhláška, kterou se vydává požární řád města</t>
  </si>
  <si>
    <t>2024-10-07</t>
  </si>
  <si>
    <t>požární ochrana - požární řád</t>
  </si>
  <si>
    <t>zákon č. 133/1985 Sb., o požární ochraně - § 29 odst. 1 písm. o) bod 1</t>
  </si>
  <si>
    <t>2/2006: Požární řád města Beroun</t>
  </si>
  <si>
    <t>1414796956</t>
  </si>
  <si>
    <t>7/2024</t>
  </si>
  <si>
    <t>Obecně závazná vyhláška, kterou se zrušuje vyhláška č. 6/99</t>
  </si>
  <si>
    <t>2024-10-05</t>
  </si>
  <si>
    <t>ústavní zákon č. 1/1993 Sb., Ústava České republiky - čl. 104 odst. 3 - zrušovací OZV</t>
  </si>
  <si>
    <t>6/1999: Vyhláška o omezení užívání pitné vody z veřejného vodovodu</t>
  </si>
  <si>
    <t>1414789399</t>
  </si>
  <si>
    <t>6/2024</t>
  </si>
  <si>
    <t>Nařízení, kterým se mění nařízení č. 2/2023, kterým se vydává tržní řád, ve znění nařízení č. 2/2024 a č. 3/2024</t>
  </si>
  <si>
    <t>2024-09-28</t>
  </si>
  <si>
    <t>1411673962</t>
  </si>
  <si>
    <t>5/2024</t>
  </si>
  <si>
    <t>2024-07-13</t>
  </si>
  <si>
    <t>11/2017: Obecně závazná vyhláška k zabezpečení veřejného pořádku</t>
  </si>
  <si>
    <t>1378991735</t>
  </si>
  <si>
    <t>4/2024</t>
  </si>
  <si>
    <t>Obecně závazná vyhláška k zajištění udržování čistoty ulic a jiných veřejných prostranství a k ochraně životního prostředí</t>
  </si>
  <si>
    <t>veřejný pořádek - jiné</t>
  </si>
  <si>
    <t>zákon č. 128/2000 Sb., o obcích - § 10 písm. c) - jiné</t>
  </si>
  <si>
    <t>1378989590</t>
  </si>
  <si>
    <t>3/2024</t>
  </si>
  <si>
    <t>Nařízení, kterým se mění nařízení č. 2/2023, kterým se vydává tržní řád, ve znění nařízení č. 2/2024</t>
  </si>
  <si>
    <t>2024-06-28</t>
  </si>
  <si>
    <t>6/2024: Nařízení, kterým se mění nařízení č. 2/2023, kterým se vydává tržní řád, ve znění nařízení č. 2/2024 a č. 3/2024</t>
  </si>
  <si>
    <t>1372126898</t>
  </si>
  <si>
    <t>2/2024</t>
  </si>
  <si>
    <t>Nařízení, kterým se mění nařízení č. 2/2023, kterým se vydává tržní řád</t>
  </si>
  <si>
    <t>2024-04-05</t>
  </si>
  <si>
    <t>1333019616</t>
  </si>
  <si>
    <t>1/2024</t>
  </si>
  <si>
    <t>Obecně závazná vyhláška, kterou se stanoví školské obvody spádových základních škol zřízených městem Beroun</t>
  </si>
  <si>
    <t>2024-03-14</t>
  </si>
  <si>
    <t>2/2020: Obecně závazná vyhláška, kterou se stanoví školské obvody spádových základních škol zřízených městem Beroun</t>
  </si>
  <si>
    <t>8/2025: Obecně závazná vyhláška č. 8/2025, kterou se stanoví školské obvody spádových základních škol zřízených městem Beroun; 8/2025: Obecně závazná vyhláška č. 8/2025, kterou se stanoví školské obvody spádových základních škol zřízených městem Beroun</t>
  </si>
  <si>
    <t>1321940170</t>
  </si>
  <si>
    <t>9/2023</t>
  </si>
  <si>
    <t>Nařízení, kterým se vydává ceník za užívání pozemních komunikací ve vymezených oblastech placeného stání motorových vozidel</t>
  </si>
  <si>
    <t>2024-01-08</t>
  </si>
  <si>
    <t>1/2023: Nařízení, kterým se vydává ceník za užívání pozemních komunikací ve vymezených oblastech placeného stání, ve znění nařízení č. 4/2022</t>
  </si>
  <si>
    <t>4/2026: Nařízení č. 4/2026, kterým se vydává ceník za užívání pozemních komunikací  ve vymezených oblastech placeného stání motorových vozidel</t>
  </si>
  <si>
    <t>1289264371</t>
  </si>
  <si>
    <t>8/2023</t>
  </si>
  <si>
    <t>Nařízení o vymezení oblastí placeného stání motorových vozidel</t>
  </si>
  <si>
    <t>1/2022: Nařízení o vymezení oblastí placeného stání motorových vozidel; 3/2022: Nařízení, kterým se mění nařízení č. 1/2022 o vymezení oblastí placeného stání motorových vozidel; 7/2022: Nařízení, kterým se mění nařízení č. 1/2022 o vymezení oblastí placeného stání motorových vozidel, ve znění nařízení č. 3/2022; 9/2022: Nařízení, kterým se mění nařízení č. 7/2022, kterým se mění nařízení č. 1/2022 o vymezení oblastí placeného stání motorových vozidel, ve znění nařízení č. 3/2022; 3/2023: Nařízení, kterým se mění nařízení č. 1/2022, o vymezení oblastí placeného stání motorových vozidel, ve znění pozdějších nařízení</t>
  </si>
  <si>
    <t>6/2025: Nařízení, kterým se mění nařízení č. 8/2023, o vymezení oblastí placeného stání motorových vozidel; 7/2025: Nařízení č. 7/2025 o vymezení oblastí placeného stání motorových vozidel, kterým se mění nařízení č. 8/2023 o vymezení oblastí placeného státní, ve znění nařízení č. 6/2025</t>
  </si>
  <si>
    <t>1289261976</t>
  </si>
  <si>
    <t>7/2023</t>
  </si>
  <si>
    <t>Obecně závazná vyhláška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</si>
  <si>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</si>
  <si>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</si>
  <si>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</si>
  <si>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3/2021: Obecně závazná vyhláška o místním poplatku za obecní systém odpadového hospodářství</t>
  </si>
  <si>
    <t>1284951437</t>
  </si>
  <si>
    <t>6/2023</t>
  </si>
  <si>
    <t>Obecně závazná vyhláška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</si>
  <si>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</si>
  <si>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</si>
  <si>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6/2019: Obecně závazná vyhláška o místním poplatku za užívání veřejného prostranství</t>
  </si>
  <si>
    <t>1284950599</t>
  </si>
  <si>
    <t>5/2023</t>
  </si>
  <si>
    <t>Obecně závazná vyhláška o místním poplatku z pobytu</t>
  </si>
  <si>
    <t>místní poplatek z pobytu</t>
  </si>
  <si>
    <t>zákon č. 565/1990 Sb., o místních poplatcích - § 14 - z pobytu</t>
  </si>
  <si>
    <t>2/2021: Obecně závazná vyhláška o místním poplatku z pobytu</t>
  </si>
  <si>
    <t>1284949350</t>
  </si>
  <si>
    <t>2/2020</t>
  </si>
  <si>
    <t>2021-01-28</t>
  </si>
  <si>
    <t>Dle přechodného ustanovení</t>
  </si>
  <si>
    <t>1253600937</t>
  </si>
  <si>
    <t>1/2020</t>
  </si>
  <si>
    <t>Obecně závazná vyhláška, kterou se stanoví školské obvody spádových mateřských škol zřízených městem Beroun</t>
  </si>
  <si>
    <t>školské obvody - mateřské školy</t>
  </si>
  <si>
    <t>zákon č. 561/2004 Sb., školský zákon - § 179 odst. 3 a § 178 odst. 2 písm. b)</t>
  </si>
  <si>
    <t>1253600054</t>
  </si>
  <si>
    <t>3/2018</t>
  </si>
  <si>
    <t>Obecně závazná vyhláška o zákazu požívání alkoholických nápojů na vymezených veřejných prostranstvích</t>
  </si>
  <si>
    <t>2018-10-09</t>
  </si>
  <si>
    <t>veřejný pořádek - konzumace alkoholu</t>
  </si>
  <si>
    <t>zákon č. 128/2000 Sb., o obcích - § 10 písm. a) - konzumace alkoholu</t>
  </si>
  <si>
    <t>1253598757</t>
  </si>
  <si>
    <t>7/2017</t>
  </si>
  <si>
    <t>Nařízení, kterým se zrušují některá nařízení města Beroun</t>
  </si>
  <si>
    <t>2017-09-20</t>
  </si>
  <si>
    <t>1253597447</t>
  </si>
  <si>
    <t>12/2017</t>
  </si>
  <si>
    <t>Obecně závazná vyhláška, kterou se zrušují některé obecně závazné vyhlášky města Beroun</t>
  </si>
  <si>
    <t>2018-01-01</t>
  </si>
  <si>
    <t>1253239784</t>
  </si>
  <si>
    <t>11/2017</t>
  </si>
  <si>
    <t>Obecně závazná vyhláška k zabezpečení veřejného pořádku</t>
  </si>
  <si>
    <t>veřejný pořádek - provozní doba hostinských zařízení; veřejný pořádek - podmínky pro pořádání veřejně přístupných akcí; noční klid; veřejný pořádek - pyrotechnika</t>
  </si>
  <si>
    <t>zákon č. 128/2000 Sb., o obcích - § 10 písm. a) - provozní doba hostinských zařízení; zákon č. 128/2000 Sb., o obcích - § 10 písm. b) - podmínky pro pořádání veřejně přístupných akcí; zákon č. 251/2016 Sb., o některých přestupcích - § 5 odst. 7; zákon č. 128/2000 Sb., o obcích - § 10 písm. a) - pyrotechnika</t>
  </si>
  <si>
    <t>1253238564</t>
  </si>
  <si>
    <t>10/2017</t>
  </si>
  <si>
    <t>O regulaci provozování hazardních her</t>
  </si>
  <si>
    <t>hazardní hry</t>
  </si>
  <si>
    <t xml:space="preserve">zákon č. 186/2016 Sb., o hazardních hrách - § 12 </t>
  </si>
  <si>
    <t>1253235374</t>
  </si>
  <si>
    <t>8/2017</t>
  </si>
  <si>
    <t>Nařízení, kterým se reguluje reklama šířená na veřejně přístupných místech mimo provozovnu</t>
  </si>
  <si>
    <t>2017-10-17</t>
  </si>
  <si>
    <t>reklama na veřejných místech</t>
  </si>
  <si>
    <t>zákon č. 40/1995 Sb., o regulaci reklamy - § 2 odst. 1 písm. d) a odst. 5</t>
  </si>
  <si>
    <t>1253233698</t>
  </si>
  <si>
    <t>4/2023</t>
  </si>
  <si>
    <t>Obecně závazná vyhláška o místním poplatku ze psů</t>
  </si>
  <si>
    <t>místní poplatek ze psů</t>
  </si>
  <si>
    <t>zákon č. 565/1990 Sb., o místních poplatcích - § 14 - ze psů</t>
  </si>
  <si>
    <t>4/2019: Obecně závazná vyhláška o místním poplatku ze psů</t>
  </si>
  <si>
    <t>1244242268</t>
  </si>
  <si>
    <t>3/2021</t>
  </si>
  <si>
    <t>2022-01-01</t>
  </si>
  <si>
    <t>7/2023: Obecně závazná vyhláška o místním poplatku za obecní systém odpadového hospodářství</t>
  </si>
  <si>
    <t>1244240728</t>
  </si>
  <si>
    <t>2/2021</t>
  </si>
  <si>
    <t>2021-07-16</t>
  </si>
  <si>
    <t>5/2023: Obecně závazná vyhláška o místním poplatku z pobytu</t>
  </si>
  <si>
    <t>1244237680</t>
  </si>
  <si>
    <t>6/2019</t>
  </si>
  <si>
    <t>2020-01-02</t>
  </si>
  <si>
    <t>6/2023: Obecně závazná vyhláška o místním poplatku za užívání veřejného prostranství</t>
  </si>
  <si>
    <t>1244236572</t>
  </si>
  <si>
    <t>4/2019</t>
  </si>
  <si>
    <t>4/2023: Obecně závazná vyhláška o místním poplatku ze psů</t>
  </si>
  <si>
    <t>1244234996</t>
  </si>
  <si>
    <t>3/2023</t>
  </si>
  <si>
    <t>Nařízení, kterým se mění nařízení č. 1/2022, o vymezení oblastí placeného stání motorových vozidel, ve znění pozdějších nařízení</t>
  </si>
  <si>
    <t>2023-10-01</t>
  </si>
  <si>
    <t>1/2022: Nařízení o vymezení oblastí placeného stání motorových vozidel</t>
  </si>
  <si>
    <t>1238506161</t>
  </si>
  <si>
    <t>2/2023</t>
  </si>
  <si>
    <t>Nařízení, kterým se vydává tržní řád</t>
  </si>
  <si>
    <t>2023-06-16</t>
  </si>
  <si>
    <t>2/2024: Nařízení, kterým se mění nařízení č. 2/2023, kterým se vydává tržní řád; 3/2024: Nařízení, kterým se mění nařízení č. 2/2023, kterým se vydává tržní řád, ve znění nařízení č. 2/2024; 6/2024: Nařízení, kterým se mění nařízení č. 2/2023, kterým se vydává tržní řád, ve znění nařízení č. 2/2024 a č. 3/2024; 6/2024: Nařízení, kterým se mění nařízení č. 2/2023, kterým se vydává tržní řád, ve znění nařízení č. 2/2024 a č. 3/2024; 1/2025: Nařízení, kterým se mění nařízení č. 2/2023, kterým se vydává tržní řád, ve znění nařízení č. 2/2024, 3/2024 a 6/2024; 5/2025: Nařízení, kterým se mění nařízení č. 2/2023, kterým se vydává tržní řád, ve znění nařízení č. 2/2024, č. 3/2024, č. 6/2024 a č. 1/2025; 5/2026: Nařízení města Beroun č. 5/2026, kterým se mění nařízení č. 2/2023, kterým se vydává tržní řád, ve znění nařízení č. 2/2024, č. 3/2024, č. 6/2024, č.1/2025 a č. 5/2025</t>
  </si>
  <si>
    <t>1197776275</t>
  </si>
  <si>
    <t>6/2011</t>
  </si>
  <si>
    <t>Obecně závazná vyhláška o stanovení koeficientu daně z nemovitostí</t>
  </si>
  <si>
    <t>2012-01-01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</si>
  <si>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</si>
  <si>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b)  ; zákon č. 338/1992 Sb., o dani z nemovitých věcí - § 11 odst. 3 písm. a)  </t>
  </si>
  <si>
    <t>1196156263</t>
  </si>
  <si>
    <t>5/2021</t>
  </si>
  <si>
    <t>Obecně závazná vyhláška, kterou se mění OZV č. 2/2010 o úhradě vodného a stočného ve dvousložkové formě</t>
  </si>
  <si>
    <t>2021-12-31</t>
  </si>
  <si>
    <t>vodní hospodářství - vodné a stočné ve dvousložkové formě</t>
  </si>
  <si>
    <t>zákon č. 274/2001 Sb., o vodovodech a kanalizacích - § 20 odst. 4</t>
  </si>
  <si>
    <t>2/2010: Obecně závazná vyhláška o úhradě vodného a stočného ve dvousložkové formě</t>
  </si>
  <si>
    <t>1196152660</t>
  </si>
  <si>
    <t>2/2010</t>
  </si>
  <si>
    <t>Obecně závazná vyhláška o úhradě vodného a stočného ve dvousložkové formě</t>
  </si>
  <si>
    <t>2011-01-01</t>
  </si>
  <si>
    <t>5/2021: Obecně závazná vyhláška, kterou se mění OZV č. 2/2010 o úhradě vodného a stočného ve dvousložkové formě</t>
  </si>
  <si>
    <t>1196150135</t>
  </si>
  <si>
    <t>9/2011</t>
  </si>
  <si>
    <t>Obecně závazná vyhláška, kterou se mění obecně závazná vyhláška č. 2/2009 o pravidlech pro pohyb psů na veřejném prostranství</t>
  </si>
  <si>
    <t>2011-10-12</t>
  </si>
  <si>
    <t>veřejný pořádek - chov a pohyb zvířat; pohyb psů</t>
  </si>
  <si>
    <t>zákon č. 128/2000 Sb., o obcích - § 10 písm. a)  - chov a pohyb zvířat; zákon č. 246/1992 Sb., na ochranu zvířat proti týrání - § 24 odst. 2</t>
  </si>
  <si>
    <t>2/2009: Obecně závazná vyhláška o pravidlech pro pohyb psů na veřejném prostranství</t>
  </si>
  <si>
    <t>4/2025: Obecně závazná vyhláška o pravidlech pro pohyb psů na veřejném prostranství</t>
  </si>
  <si>
    <t>1196143110</t>
  </si>
  <si>
    <t>4/2009</t>
  </si>
  <si>
    <t>2009-11-18</t>
  </si>
  <si>
    <t>9/2011: Obecně závazná vyhláška, kterou se mění obecně závazná vyhláška č. 2/2009 o pravidlech pro pohyb psů na veřejném prostranství</t>
  </si>
  <si>
    <t>1196141237</t>
  </si>
  <si>
    <t>2/2009</t>
  </si>
  <si>
    <t>2009-10-01</t>
  </si>
  <si>
    <t>4/2009: Obecně závazná vyhláška, kterou se mění obecně závazná vyhláška č. 2/2009 o pravidlech pro pohyb psů na veřejném prostranství; 4/2009: Obecně závazná vyhláška, kterou se mění obecně závazná vyhláška č. 2/2009 o pravidlech pro pohyb psů na veřejném prostranství; 9/2011: Obecně závazná vyhláška, kterou se mění obecně závazná vyhláška č. 2/2009 o pravidlech pro pohyb psů na veřejném prostranství; 9/2011: Obecně závazná vyhláška, kterou se mění obecně závazná vyhláška č. 2/2009 o pravidlech pro pohyb psů na veřejném prostranství</t>
  </si>
  <si>
    <t>1196138952</t>
  </si>
  <si>
    <t>2/2006</t>
  </si>
  <si>
    <t>Požární řád města Beroun</t>
  </si>
  <si>
    <t>2006-06-01</t>
  </si>
  <si>
    <t>8/2024: Obecně závazná vyhláška, kterou se vydává požární řád města</t>
  </si>
  <si>
    <t>1196135897</t>
  </si>
  <si>
    <t>6/2005</t>
  </si>
  <si>
    <t>VÝMAZ</t>
  </si>
  <si>
    <t>-</t>
  </si>
  <si>
    <t>1196133418</t>
  </si>
  <si>
    <t>13/2005</t>
  </si>
  <si>
    <t>Nařízení, kterým se stanovuje maximální cena za přiložení a odstranění technických prostředků k zabránění odjezdu vozidla</t>
  </si>
  <si>
    <t>2006-01-05</t>
  </si>
  <si>
    <t>regulace cen - stanovení maximálních cen, pokud nejsou stanoveny ministerstvem</t>
  </si>
  <si>
    <t>zákon č. 265/1991 Sb., o působnosti orgánů České republiky v oblasti cen - § 4a odst. 1 písm. a)</t>
  </si>
  <si>
    <t>3/2026: Nařízení města kterým ruší Nařízení města Berouna č. 13/2005 o stání silničních vozidlech na vymezených místních komunikacích ve městě Berouně.</t>
  </si>
  <si>
    <t>Vyřazeno</t>
  </si>
  <si>
    <t>1196127867</t>
  </si>
  <si>
    <t>6/1999</t>
  </si>
  <si>
    <t>Vyhláška o omezení užívání pitné vody z veřejného vodovodu</t>
  </si>
  <si>
    <t>1999-09-19</t>
  </si>
  <si>
    <t>vodní hospodářství - náhradní zásobování vodou a odvádění odpadních vod</t>
  </si>
  <si>
    <t>zákon č. 274/2001 Sb., o vodovodech a kanalizacích - § 9 odst. 11</t>
  </si>
  <si>
    <t>7/2024: Obecně závazná vyhláška, kterou se zrušuje vyhláška č. 6/99</t>
  </si>
  <si>
    <t>1196125216</t>
  </si>
  <si>
    <t>5/1992</t>
  </si>
  <si>
    <t>Vyhláška MěZ Beroun o zřízení Městské policie v Berouně</t>
  </si>
  <si>
    <t>1992-09-21</t>
  </si>
  <si>
    <t>obecní policie</t>
  </si>
  <si>
    <t xml:space="preserve">zákon č. 553/1991 Sb., o obecní policii - § 1 odst. 1 </t>
  </si>
  <si>
    <t>1196122119</t>
  </si>
  <si>
    <t>1/2023</t>
  </si>
  <si>
    <t>Nařízení, kterým se vydává ceník za užívání pozemních komunikací ve vymezených oblastech placeného stání, ve znění nařízení č. 4/2022</t>
  </si>
  <si>
    <t>2023-06-01</t>
  </si>
  <si>
    <t>2/2022: Nařízení, kterým se vydává ceník za užívání pozemních komunikací ve vymezených oblastech placeného stání; 4/2022: Nařízení, kterým se mění nařízení č. 2/2022, kterým se vydává ceník za užívání pozemních komunikací ve vymezených oblastech placeného stání; 5/2022: Nařízení, kterým se mění nařízení č. 2/2022, kterým se vydává ceník za užívání pozemních komunikací ve vymezených oblastech placeného stání, ve znění nařízení č. 4/2022; 8/2022: Nařízení, kterým se mění nařízení č. 2/2022, kterým se vydává ceník za užívání pozemních komunikací ve vymezených oblastech placeného stání, ve znění nařízení č. 4/2022 a č. 5/2022</t>
  </si>
  <si>
    <t>9/2023: Nařízení, kterým se vydává ceník za užívání pozemních komunikací ve vymezených oblastech placeného stání motorových vozidel; 9/2023: Nařízení, kterým se vydává ceník za užívání pozemních komunikací ve vymezených oblastech placeného stání motorových vozidel; 9/2023: Nařízení, kterým se vydává ceník za užívání pozemních komunikací ve vymezených oblastech placeného stání motorových vozidel; 9/2023: Nařízení, kterým se vydává ceník za užívání pozemních komunikací ve vymezených oblastech placeného stání motorových vozidel; 9/2023: Nařízení, kterým se vydává ceník za užívání pozemních komunikací ve vymezených oblastech placeného stání motorových vozidel</t>
  </si>
  <si>
    <t>1188773792</t>
  </si>
  <si>
    <t>9/2022</t>
  </si>
  <si>
    <t>Nařízení, kterým se mění nařízení č. 7/2022, kterým se mění nařízení č. 1/2022 o vymezení oblastí placeného stání motorových vozidel, ve znění nařízení č. 3/2022</t>
  </si>
  <si>
    <t>2022-12-23</t>
  </si>
  <si>
    <t>3/2023: Nařízení, kterým se mění nařízení č. 1/2022, o vymezení oblastí placeného stání motorových vozidel, ve znění pozdějších nařízení</t>
  </si>
  <si>
    <t>1120383977</t>
  </si>
  <si>
    <t>8/2022</t>
  </si>
  <si>
    <t>Nařízení, kterým se mění nařízení č. 2/2022, kterým se vydává ceník za užívání pozemních komunikací ve vymezených oblastech placeného stání, ve znění nařízení č. 4/2022 a č. 5/2022</t>
  </si>
  <si>
    <t>2023-01-01</t>
  </si>
  <si>
    <t>2/2022: Nařízení, kterým se vydává ceník za užívání pozemních komunikací ve vymezených oblastech placeného stání; 4/2022: Nařízení, kterým se mění nařízení č. 2/2022, kterým se vydává ceník za užívání pozemních komunikací ve vymezených oblastech placeného stání; 5/2022: Nařízení, kterým se mění nařízení č. 2/2022, kterým se vydává ceník za užívání pozemních komunikací ve vymezených oblastech placeného stání, ve znění nařízení č. 4/2022</t>
  </si>
  <si>
    <t>1/2023: Nařízení, kterým se vydává ceník za užívání pozemních komunikací ve vymezených oblastech placeného stání, ve znění nařízení č. 4/2022; 1/2023: Nařízení, kterým se vydává ceník za užívání pozemních komunikací ve vymezených oblastech placeného stání, ve znění nařízení č. 4/2022</t>
  </si>
  <si>
    <t>1114137823</t>
  </si>
  <si>
    <t>7/2022</t>
  </si>
  <si>
    <t>Nařízení, kterým se mění nařízení č. 1/2022 o vymezení oblastí placeného stání motorových vozidel, ve znění nařízení č. 3/2022</t>
  </si>
  <si>
    <t>9/2022: Nařízení, kterým se mění nařízení č. 7/2022, kterým se mění nařízení č. 1/2022 o vymezení oblastí placeného stání motorových vozidel, ve znění nařízení č. 3/2022; 3/2023: Nařízení, kterým se mění nařízení č. 1/2022, o vymezení oblastí placeného stání motorových vozidel, ve znění pozdějších nařízení</t>
  </si>
  <si>
    <t>1085643051</t>
  </si>
  <si>
    <t>6/2022</t>
  </si>
  <si>
    <t>Obecně závazná vyhláška o stanovení obecního systému odpadového hospodářství</t>
  </si>
  <si>
    <t>2022-10-04</t>
  </si>
  <si>
    <t>6/2026: Obecně závazná vyhláška  č. 6 /2026 o stanovení obecního systému odpadového hospodářství</t>
  </si>
  <si>
    <t>1084228141</t>
  </si>
  <si>
    <t>5/2022</t>
  </si>
  <si>
    <t>Nařízení, kterým se mění nařízení č. 2/2022, kterým se vydává ceník za užívání pozemních komunikací ve vymezených oblastech placeného stání, ve znění nařízení č. 4/2022</t>
  </si>
  <si>
    <t>2022-09-02</t>
  </si>
  <si>
    <t>2/2022: Nařízení, kterým se vydává ceník za užívání pozemních komunikací ve vymezených oblastech placeného stání</t>
  </si>
  <si>
    <t>8/2022: Nařízení, kterým se mění nařízení č. 2/2022, kterým se vydává ceník za užívání pozemních komunikací ve vymezených oblastech placeného stání, ve znění nařízení č. 4/2022 a č. 5/2022; 8/2022: Nařízení, kterým se mění nařízení č. 2/2022, kterým se vydává ceník za užívání pozemních komunikací ve vymezených oblastech placeného stání, ve znění nařízení č. 4/2022 a č. 5/2022</t>
  </si>
  <si>
    <t>1072943363</t>
  </si>
  <si>
    <t>4/2022</t>
  </si>
  <si>
    <t>Nařízení, kterým se mění nařízení č. 2/2022, kterým se vydává ceník za užívání pozemních komunikací ve vymezených oblastech placeného stání</t>
  </si>
  <si>
    <t>2022-08-01</t>
  </si>
  <si>
    <t>1051032470</t>
  </si>
  <si>
    <t>3/2022</t>
  </si>
  <si>
    <t>Nařízení, kterým se mění nařízení č. 1/2022 o vymezení oblastí placeného stání motorových vozidel</t>
  </si>
  <si>
    <t>7/2022: Nařízení, kterým se mění nařízení č. 1/2022 o vymezení oblastí placeného stání motorových vozidel, ve znění nařízení č. 3/2022; 9/2022: Nařízení, kterým se mění nařízení č. 7/2022, kterým se mění nařízení č. 1/2022 o vymezení oblastí placeného stání motorových vozidel, ve znění nařízení č. 3/2022; 3/2023: Nařízení, kterým se mění nařízení č. 1/2022, o vymezení oblastí placeného stání motorových vozidel, ve znění pozdějších nařízení</t>
  </si>
  <si>
    <t>1049678220</t>
  </si>
  <si>
    <t>2/2022</t>
  </si>
  <si>
    <t>Nařízení, kterým se vydává ceník za užívání pozemních komunikací ve vymezených oblastech placeného stání</t>
  </si>
  <si>
    <t>2022-04-01</t>
  </si>
  <si>
    <t>4/2022: Nařízení, kterým se mění nařízení č. 2/2022, kterým se vydává ceník za užívání pozemních komunikací ve vymezených oblastech placeného stání; 4/2022: Nařízení, kterým se mění nařízení č. 2/2022, kterým se vydává ceník za užívání pozemních komunikací ve vymezených oblastech placeného stání; 5/2022: Nařízení, kterým se mění nařízení č. 2/2022, kterým se vydává ceník za užívání pozemních komunikací ve vymezených oblastech placeného stání, ve znění nařízení č. 4/2022; 5/2022: Nařízení, kterým se mění nařízení č. 2/2022, kterým se vydává ceník za užívání pozemních komunikací ve vymezených oblastech placeného stání, ve znění nařízení č. 4/2022; 8/2022: Nařízení, kterým se mění nařízení č. 2/2022, kterým se vydává ceník za užívání pozemních komunikací ve vymezených oblastech placeného stání, ve znění nařízení č. 4/2022 a č. 5/2022; 8/2022: Nařízení, kterým se mění nařízení č. 2/2022, kterým se vydává ceník za užívání pozemních komunikací ve vymezených oblastech placeného stání, ve znění nařízení č. 4/2022 a č. 5/2022</t>
  </si>
  <si>
    <t>1013023275</t>
  </si>
  <si>
    <t>1/2022</t>
  </si>
  <si>
    <t>3/2022: Nařízení, kterým se mění nařízení č. 1/2022 o vymezení oblastí placeného stání motorových vozidel; 7/2022: Nařízení, kterým se mění nařízení č. 1/2022 o vymezení oblastí placeného stání motorových vozidel, ve znění nařízení č. 3/2022; 7/2022: Nařízení, kterým se mění nařízení č. 1/2022 o vymezení oblastí placeného stání motorových vozidel, ve znění nařízení č. 3/2022; 9/2022: Nařízení, kterým se mění nařízení č. 7/2022, kterým se mění nařízení č. 1/2022 o vymezení oblastí placeného stání motorových vozidel, ve znění nařízení č. 3/2022; 9/2022: Nařízení, kterým se mění nařízení č. 7/2022, kterým se mění nařízení č. 1/2022 o vymezení oblastí placeného stání motorových vozidel, ve znění nařízení č. 3/2022; 3/2023: Nařízení, kterým se mění nařízení č. 1/2022, o vymezení oblastí placeného stání motorových vozidel, ve znění pozdějších nařízení; 3/2023: Nařízení, kterým se mění nařízení č. 1/2022, o vymezení oblastí placeného stání motorových vozidel, ve znění pozdějších nařízení</t>
  </si>
  <si>
    <t>1013019941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</si>
</sst>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46301</v>
      </c>
      <c r="I2" s="1">
        <v>46304.44412316039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HYPERLINK("https://sbirkapp.gov.cz/detail/SPPHAM3HUSLI24EY", "https://sbirkapp.gov.cz/detail/SPPHAM3HUSLI24EY")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46189</v>
      </c>
      <c r="I3" s="1">
        <v>46192.52666515199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HYPERLINK("https://sbirkapp.gov.cz/detail/SPPGBFBTTHRIJ3N4", "https://sbirkapp.gov.cz/detail/SPPGBFBTTHRIJ3N4")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46176</v>
      </c>
      <c r="I4" s="1">
        <v>46182.37874822824</v>
      </c>
      <c r="J4" t="s">
        <v>46</v>
      </c>
      <c r="K4" t="s">
        <v>31</v>
      </c>
      <c r="M4" t="s">
        <v>47</v>
      </c>
      <c r="N4" t="s">
        <v>48</v>
      </c>
      <c r="O4" t="s">
        <v>49</v>
      </c>
      <c r="S4" t="b">
        <v>1</v>
      </c>
      <c r="U4" s="2">
        <f>HYPERLINK("https://sbirkapp.gov.cz/detail/SPPNDDGBM55NEJBM", "https://sbirkapp.gov.cz/detail/SPPNDDGBM55NEJBM")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44</v>
      </c>
      <c r="G5" t="s">
        <v>52</v>
      </c>
      <c r="H5" s="1">
        <v>46120</v>
      </c>
      <c r="I5" s="1">
        <v>46141.58293126651</v>
      </c>
      <c r="J5" t="s">
        <v>53</v>
      </c>
      <c r="K5" t="s">
        <v>31</v>
      </c>
      <c r="M5" t="s">
        <v>54</v>
      </c>
      <c r="N5" t="s">
        <v>55</v>
      </c>
      <c r="P5" t="s">
        <v>56</v>
      </c>
      <c r="S5" t="b">
        <v>1</v>
      </c>
      <c r="U5" s="2">
        <f>HYPERLINK("https://sbirkapp.gov.cz/detail/SPPKOGG7ZK5GTLH6", "https://sbirkapp.gov.cz/detail/SPPKOGG7ZK5GTLH6")</f>
        <v>0</v>
      </c>
      <c r="V5" t="s">
        <v>57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44</v>
      </c>
      <c r="G6" t="s">
        <v>59</v>
      </c>
      <c r="H6" s="1">
        <v>46106</v>
      </c>
      <c r="I6" s="1">
        <v>46114.51167481992</v>
      </c>
      <c r="J6" t="s">
        <v>60</v>
      </c>
      <c r="K6" t="s">
        <v>31</v>
      </c>
      <c r="M6" t="s">
        <v>61</v>
      </c>
      <c r="N6" t="s">
        <v>62</v>
      </c>
      <c r="S6" t="b">
        <v>1</v>
      </c>
      <c r="U6" s="2">
        <f>HYPERLINK("https://sbirkapp.gov.cz/detail/SPPQ2ZPHQDON5BHQ", "https://sbirkapp.gov.cz/detail/SPPQ2ZPHQDON5BHQ")</f>
        <v>0</v>
      </c>
      <c r="V6" t="s">
        <v>63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44</v>
      </c>
      <c r="G7" t="s">
        <v>65</v>
      </c>
      <c r="H7" s="1">
        <v>46106</v>
      </c>
      <c r="I7" s="1">
        <v>46113.36199309553</v>
      </c>
      <c r="J7" t="s">
        <v>66</v>
      </c>
      <c r="K7" t="s">
        <v>31</v>
      </c>
      <c r="M7" t="s">
        <v>67</v>
      </c>
      <c r="N7" t="s">
        <v>68</v>
      </c>
      <c r="S7" t="b">
        <v>1</v>
      </c>
      <c r="T7" s="1">
        <v>46388</v>
      </c>
      <c r="U7" s="2">
        <f>HYPERLINK("https://sbirkapp.gov.cz/detail/SPPIOKW5HV42XRQS", "https://sbirkapp.gov.cz/detail/SPPIOKW5HV42XRQS")</f>
        <v>0</v>
      </c>
      <c r="V7" t="s">
        <v>69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46085</v>
      </c>
      <c r="I8" s="1">
        <v>46091.36633026503</v>
      </c>
      <c r="J8" t="s">
        <v>72</v>
      </c>
      <c r="K8" t="s">
        <v>31</v>
      </c>
      <c r="M8" t="s">
        <v>73</v>
      </c>
      <c r="N8" t="s">
        <v>74</v>
      </c>
      <c r="P8" t="s">
        <v>75</v>
      </c>
      <c r="S8" t="b">
        <v>1</v>
      </c>
      <c r="U8" s="2">
        <f>HYPERLINK("https://sbirkapp.gov.cz/detail/SPPT2N5FIDAJ77XW", "https://sbirkapp.gov.cz/detail/SPPT2N5FIDAJ77XW")</f>
        <v>0</v>
      </c>
      <c r="V8" t="s">
        <v>76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28</v>
      </c>
      <c r="G9" t="s">
        <v>78</v>
      </c>
      <c r="H9" s="1">
        <v>46001</v>
      </c>
      <c r="I9" s="1">
        <v>46002.51776229264</v>
      </c>
      <c r="J9" t="s">
        <v>79</v>
      </c>
      <c r="K9" t="s">
        <v>31</v>
      </c>
      <c r="M9" t="s">
        <v>32</v>
      </c>
      <c r="N9" t="s">
        <v>33</v>
      </c>
      <c r="P9" t="s">
        <v>80</v>
      </c>
      <c r="R9" t="s">
        <v>81</v>
      </c>
      <c r="S9" t="b">
        <v>0</v>
      </c>
      <c r="T9" s="1">
        <v>46319</v>
      </c>
      <c r="U9" s="2">
        <f>HYPERLINK("https://sbirkapp.gov.cz/detail/SPPYR7FANE5K6AQQ", "https://sbirkapp.gov.cz/detail/SPPYR7FANE5K6AQQ")</f>
        <v>0</v>
      </c>
      <c r="V9" t="s">
        <v>82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44</v>
      </c>
      <c r="G10" t="s">
        <v>84</v>
      </c>
      <c r="H10" s="1">
        <v>45924</v>
      </c>
      <c r="I10" s="1">
        <v>45929.46589976109</v>
      </c>
      <c r="J10" t="s">
        <v>85</v>
      </c>
      <c r="K10" t="s">
        <v>31</v>
      </c>
      <c r="M10" t="s">
        <v>54</v>
      </c>
      <c r="N10" t="s">
        <v>55</v>
      </c>
      <c r="O10" t="s">
        <v>86</v>
      </c>
      <c r="S10" t="b">
        <v>1</v>
      </c>
      <c r="U10" s="2">
        <f>HYPERLINK("https://sbirkapp.gov.cz/detail/SPPYR2XHFA33AVTK", "https://sbirkapp.gov.cz/detail/SPPYR2XHFA33AVTK")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44</v>
      </c>
      <c r="G11" t="s">
        <v>89</v>
      </c>
      <c r="H11" s="1">
        <v>45831</v>
      </c>
      <c r="I11" s="1">
        <v>45832.5669962238</v>
      </c>
      <c r="J11" t="s">
        <v>90</v>
      </c>
      <c r="K11" t="s">
        <v>31</v>
      </c>
      <c r="M11" t="s">
        <v>54</v>
      </c>
      <c r="N11" t="s">
        <v>55</v>
      </c>
      <c r="O11" t="s">
        <v>86</v>
      </c>
      <c r="S11" t="b">
        <v>1</v>
      </c>
      <c r="U11" s="2">
        <f>HYPERLINK("https://sbirkapp.gov.cz/detail/SPPJXZZZ3AVDYY3W", "https://sbirkapp.gov.cz/detail/SPPJXZZZ3AVDYY3W")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44</v>
      </c>
      <c r="G12" t="s">
        <v>93</v>
      </c>
      <c r="H12" s="1">
        <v>45831</v>
      </c>
      <c r="I12" s="1">
        <v>45832.56489498982</v>
      </c>
      <c r="J12" t="s">
        <v>90</v>
      </c>
      <c r="K12" t="s">
        <v>31</v>
      </c>
      <c r="M12" t="s">
        <v>47</v>
      </c>
      <c r="N12" t="s">
        <v>48</v>
      </c>
      <c r="O12" t="s">
        <v>49</v>
      </c>
      <c r="S12" t="b">
        <v>1</v>
      </c>
      <c r="U12" s="2">
        <f>HYPERLINK("https://sbirkapp.gov.cz/detail/SPPV5ARHCB3UIZSY", "https://sbirkapp.gov.cz/detail/SPPV5ARHCB3UIZSY")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45826</v>
      </c>
      <c r="I13" s="1">
        <v>45827.50573294926</v>
      </c>
      <c r="J13" t="s">
        <v>97</v>
      </c>
      <c r="K13" t="s">
        <v>31</v>
      </c>
      <c r="M13" t="s">
        <v>98</v>
      </c>
      <c r="N13" t="s">
        <v>99</v>
      </c>
      <c r="P13" t="s">
        <v>100</v>
      </c>
      <c r="S13" t="b">
        <v>1</v>
      </c>
      <c r="U13" s="2">
        <f>HYPERLINK("https://sbirkapp.gov.cz/detail/SPPVVZYPYR5MQYZC", "https://sbirkapp.gov.cz/detail/SPPVVZYPYR5MQYZC")</f>
        <v>0</v>
      </c>
      <c r="V13" t="s">
        <v>101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45826</v>
      </c>
      <c r="I14" s="1">
        <v>45827.50222321617</v>
      </c>
      <c r="J14" t="s">
        <v>97</v>
      </c>
      <c r="K14" t="s">
        <v>31</v>
      </c>
      <c r="M14" t="s">
        <v>104</v>
      </c>
      <c r="N14" t="s">
        <v>105</v>
      </c>
      <c r="S14" t="b">
        <v>1</v>
      </c>
      <c r="U14" s="2">
        <f>HYPERLINK("https://sbirkapp.gov.cz/detail/SPPBEMS63NZGBMCQ", "https://sbirkapp.gov.cz/detail/SPPBEMS63NZGBMCQ")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71</v>
      </c>
      <c r="H15" s="1">
        <v>45728</v>
      </c>
      <c r="I15" s="1">
        <v>45729.51164983041</v>
      </c>
      <c r="J15" t="s">
        <v>108</v>
      </c>
      <c r="K15" t="s">
        <v>31</v>
      </c>
      <c r="M15" t="s">
        <v>73</v>
      </c>
      <c r="N15" t="s">
        <v>74</v>
      </c>
      <c r="P15" t="s">
        <v>109</v>
      </c>
      <c r="Q15" t="s">
        <v>110</v>
      </c>
      <c r="R15" t="s">
        <v>111</v>
      </c>
      <c r="S15" t="b">
        <v>0</v>
      </c>
      <c r="T15" s="1">
        <v>46106</v>
      </c>
      <c r="U15" s="2">
        <f>HYPERLINK("https://sbirkapp.gov.cz/detail/SPPWBYTLZWWI2JLY", "https://sbirkapp.gov.cz/detail/SPPWBYTLZWWI2JLY")</f>
        <v>0</v>
      </c>
      <c r="V15" t="s">
        <v>112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44</v>
      </c>
      <c r="G16" t="s">
        <v>114</v>
      </c>
      <c r="H16" s="1">
        <v>45672</v>
      </c>
      <c r="I16" s="1">
        <v>45674.43403199127</v>
      </c>
      <c r="J16" t="s">
        <v>115</v>
      </c>
      <c r="K16" t="s">
        <v>31</v>
      </c>
      <c r="M16" t="s">
        <v>47</v>
      </c>
      <c r="N16" t="s">
        <v>48</v>
      </c>
      <c r="O16" t="s">
        <v>49</v>
      </c>
      <c r="S16" t="b">
        <v>1</v>
      </c>
      <c r="U16" s="2">
        <f>HYPERLINK("https://sbirkapp.gov.cz/detail/SPPMLEZNWT3BLZ2U", "https://sbirkapp.gov.cz/detail/SPPMLEZNWT3BLZ2U")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118</v>
      </c>
      <c r="H17" s="1">
        <v>45553</v>
      </c>
      <c r="I17" s="1">
        <v>45555.42111914653</v>
      </c>
      <c r="J17" t="s">
        <v>119</v>
      </c>
      <c r="K17" t="s">
        <v>31</v>
      </c>
      <c r="M17" t="s">
        <v>120</v>
      </c>
      <c r="N17" t="s">
        <v>121</v>
      </c>
      <c r="P17" t="s">
        <v>122</v>
      </c>
      <c r="S17" t="b">
        <v>1</v>
      </c>
      <c r="U17" s="2">
        <f>HYPERLINK("https://sbirkapp.gov.cz/detail/SPPYFB7FMCGL3EG6", "https://sbirkapp.gov.cz/detail/SPPYFB7FMCGL3EG6")</f>
        <v>0</v>
      </c>
      <c r="V17" t="s">
        <v>123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45553</v>
      </c>
      <c r="I18" s="1">
        <v>45555.41658641437</v>
      </c>
      <c r="J18" t="s">
        <v>126</v>
      </c>
      <c r="K18" t="s">
        <v>31</v>
      </c>
      <c r="M18" t="s">
        <v>61</v>
      </c>
      <c r="N18" t="s">
        <v>127</v>
      </c>
      <c r="P18" t="s">
        <v>128</v>
      </c>
      <c r="S18" t="b">
        <v>1</v>
      </c>
      <c r="U18" s="2">
        <f>HYPERLINK("https://sbirkapp.gov.cz/detail/SPPYUCKFHA464XAI", "https://sbirkapp.gov.cz/detail/SPPYUCKFHA464XAI")</f>
        <v>0</v>
      </c>
      <c r="V18" t="s">
        <v>129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130</v>
      </c>
      <c r="F19" t="s">
        <v>44</v>
      </c>
      <c r="G19" t="s">
        <v>131</v>
      </c>
      <c r="H19" s="1">
        <v>45546</v>
      </c>
      <c r="I19" s="1">
        <v>45548.44457493316</v>
      </c>
      <c r="J19" t="s">
        <v>132</v>
      </c>
      <c r="K19" t="s">
        <v>31</v>
      </c>
      <c r="M19" t="s">
        <v>47</v>
      </c>
      <c r="N19" t="s">
        <v>48</v>
      </c>
      <c r="O19" t="s">
        <v>49</v>
      </c>
      <c r="S19" t="b">
        <v>1</v>
      </c>
      <c r="U19" s="2">
        <f>HYPERLINK("https://sbirkapp.gov.cz/detail/SPPPRRMXMDSF5LFA", "https://sbirkapp.gov.cz/detail/SPPPRRMXMDSF5LFA")</f>
        <v>0</v>
      </c>
      <c r="V19" t="s">
        <v>133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28</v>
      </c>
      <c r="G20" t="s">
        <v>71</v>
      </c>
      <c r="H20" s="1">
        <v>45469</v>
      </c>
      <c r="I20" s="1">
        <v>45471.3973556151</v>
      </c>
      <c r="J20" t="s">
        <v>135</v>
      </c>
      <c r="K20" t="s">
        <v>31</v>
      </c>
      <c r="M20" t="s">
        <v>73</v>
      </c>
      <c r="N20" t="s">
        <v>74</v>
      </c>
      <c r="O20" t="s">
        <v>136</v>
      </c>
      <c r="R20" t="s">
        <v>75</v>
      </c>
      <c r="S20" t="b">
        <v>0</v>
      </c>
      <c r="T20" s="1">
        <v>45744</v>
      </c>
      <c r="U20" s="2">
        <f>HYPERLINK("https://sbirkapp.gov.cz/detail/SPP3MPUPODOAVJCO", "https://sbirkapp.gov.cz/detail/SPP3MPUPODOAVJCO")</f>
        <v>0</v>
      </c>
      <c r="V20" t="s">
        <v>137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138</v>
      </c>
      <c r="F21" t="s">
        <v>28</v>
      </c>
      <c r="G21" t="s">
        <v>139</v>
      </c>
      <c r="H21" s="1">
        <v>45469</v>
      </c>
      <c r="I21" s="1">
        <v>45471.3957656628</v>
      </c>
      <c r="J21" t="s">
        <v>135</v>
      </c>
      <c r="K21" t="s">
        <v>31</v>
      </c>
      <c r="M21" t="s">
        <v>140</v>
      </c>
      <c r="N21" t="s">
        <v>141</v>
      </c>
      <c r="S21" t="b">
        <v>1</v>
      </c>
      <c r="U21" s="2">
        <f>HYPERLINK("https://sbirkapp.gov.cz/detail/SPPDSC7IDFBWHI4M", "https://sbirkapp.gov.cz/detail/SPPDSC7IDFBWHI4M")</f>
        <v>0</v>
      </c>
      <c r="V21" t="s">
        <v>142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44</v>
      </c>
      <c r="G22" t="s">
        <v>144</v>
      </c>
      <c r="H22" s="1">
        <v>45455</v>
      </c>
      <c r="I22" s="1">
        <v>45456.60932411904</v>
      </c>
      <c r="J22" t="s">
        <v>145</v>
      </c>
      <c r="K22" t="s">
        <v>31</v>
      </c>
      <c r="M22" t="s">
        <v>47</v>
      </c>
      <c r="N22" t="s">
        <v>48</v>
      </c>
      <c r="O22" t="s">
        <v>49</v>
      </c>
      <c r="Q22" t="s">
        <v>146</v>
      </c>
      <c r="S22" t="b">
        <v>1</v>
      </c>
      <c r="U22" s="2">
        <f>HYPERLINK("https://sbirkapp.gov.cz/detail/SPPXQGF5I6LZDQUO", "https://sbirkapp.gov.cz/detail/SPPXQGF5I6LZDQUO")</f>
        <v>0</v>
      </c>
      <c r="V22" t="s">
        <v>147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148</v>
      </c>
      <c r="F23" t="s">
        <v>44</v>
      </c>
      <c r="G23" t="s">
        <v>149</v>
      </c>
      <c r="H23" s="1">
        <v>45371</v>
      </c>
      <c r="I23" s="1">
        <v>45372.55793770581</v>
      </c>
      <c r="J23" t="s">
        <v>150</v>
      </c>
      <c r="K23" t="s">
        <v>31</v>
      </c>
      <c r="M23" t="s">
        <v>47</v>
      </c>
      <c r="N23" t="s">
        <v>48</v>
      </c>
      <c r="O23" t="s">
        <v>49</v>
      </c>
      <c r="Q23" t="s">
        <v>146</v>
      </c>
      <c r="S23" t="b">
        <v>1</v>
      </c>
      <c r="U23" s="2">
        <f>HYPERLINK("https://sbirkapp.gov.cz/detail/SPPVY57Y6HFKBD3A", "https://sbirkapp.gov.cz/detail/SPPVY57Y6HFKBD3A")</f>
        <v>0</v>
      </c>
      <c r="V23" t="s">
        <v>151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152</v>
      </c>
      <c r="F24" t="s">
        <v>28</v>
      </c>
      <c r="G24" t="s">
        <v>153</v>
      </c>
      <c r="H24" s="1">
        <v>45348</v>
      </c>
      <c r="I24" s="1">
        <v>45350.44261228016</v>
      </c>
      <c r="J24" t="s">
        <v>154</v>
      </c>
      <c r="K24" t="s">
        <v>31</v>
      </c>
      <c r="M24" t="s">
        <v>32</v>
      </c>
      <c r="N24" t="s">
        <v>33</v>
      </c>
      <c r="P24" t="s">
        <v>155</v>
      </c>
      <c r="Q24" t="s">
        <v>34</v>
      </c>
      <c r="R24" t="s">
        <v>156</v>
      </c>
      <c r="S24" t="b">
        <v>0</v>
      </c>
      <c r="T24" s="1">
        <v>46017</v>
      </c>
      <c r="U24" s="2">
        <f>HYPERLINK("https://sbirkapp.gov.cz/detail/SPPW7QJI7Y5MSJNS", "https://sbirkapp.gov.cz/detail/SPPW7QJI7Y5MSJNS")</f>
        <v>0</v>
      </c>
      <c r="V24" t="s">
        <v>157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158</v>
      </c>
      <c r="F25" t="s">
        <v>44</v>
      </c>
      <c r="G25" t="s">
        <v>159</v>
      </c>
      <c r="H25" s="1">
        <v>45280</v>
      </c>
      <c r="I25" s="1">
        <v>45281.37039989977</v>
      </c>
      <c r="J25" t="s">
        <v>160</v>
      </c>
      <c r="K25" t="s">
        <v>31</v>
      </c>
      <c r="M25" t="s">
        <v>54</v>
      </c>
      <c r="N25" t="s">
        <v>55</v>
      </c>
      <c r="P25" t="s">
        <v>161</v>
      </c>
      <c r="R25" t="s">
        <v>162</v>
      </c>
      <c r="S25" t="b">
        <v>0</v>
      </c>
      <c r="T25" s="1">
        <v>46156</v>
      </c>
      <c r="U25" s="2">
        <f>HYPERLINK("https://sbirkapp.gov.cz/detail/SPP3WDEPCJ2T4T5W", "https://sbirkapp.gov.cz/detail/SPP3WDEPCJ2T4T5W")</f>
        <v>0</v>
      </c>
      <c r="V25" t="s">
        <v>163</v>
      </c>
      <c r="W25">
        <v>5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164</v>
      </c>
      <c r="F26" t="s">
        <v>44</v>
      </c>
      <c r="G26" t="s">
        <v>165</v>
      </c>
      <c r="H26" s="1">
        <v>45280</v>
      </c>
      <c r="I26" s="1">
        <v>45281.36815794751</v>
      </c>
      <c r="J26" t="s">
        <v>160</v>
      </c>
      <c r="K26" t="s">
        <v>31</v>
      </c>
      <c r="M26" t="s">
        <v>54</v>
      </c>
      <c r="N26" t="s">
        <v>55</v>
      </c>
      <c r="P26" t="s">
        <v>166</v>
      </c>
      <c r="Q26" t="s">
        <v>167</v>
      </c>
      <c r="S26" t="b">
        <v>1</v>
      </c>
      <c r="U26" s="2">
        <f>HYPERLINK("https://sbirkapp.gov.cz/detail/SPPPFR42T62TDFB4", "https://sbirkapp.gov.cz/detail/SPPPFR42T62TDFB4")</f>
        <v>0</v>
      </c>
      <c r="V26" t="s">
        <v>168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169</v>
      </c>
      <c r="F27" t="s">
        <v>28</v>
      </c>
      <c r="G27" t="s">
        <v>170</v>
      </c>
      <c r="H27" s="1">
        <v>45271</v>
      </c>
      <c r="I27" s="1">
        <v>45273.29198693667</v>
      </c>
      <c r="J27" t="s">
        <v>171</v>
      </c>
      <c r="K27" t="s">
        <v>31</v>
      </c>
      <c r="M27" t="s">
        <v>172</v>
      </c>
      <c r="N27" t="s">
        <v>173</v>
      </c>
      <c r="P27" t="s">
        <v>174</v>
      </c>
      <c r="S27" t="b">
        <v>1</v>
      </c>
      <c r="U27" s="2">
        <f>HYPERLINK("https://sbirkapp.gov.cz/detail/SPPKSOQK5KZFT4TE", "https://sbirkapp.gov.cz/detail/SPPKSOQK5KZFT4TE")</f>
        <v>0</v>
      </c>
      <c r="V27" t="s">
        <v>175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176</v>
      </c>
      <c r="F28" t="s">
        <v>28</v>
      </c>
      <c r="G28" t="s">
        <v>177</v>
      </c>
      <c r="H28" s="1">
        <v>45271</v>
      </c>
      <c r="I28" s="1">
        <v>45273.28986301479</v>
      </c>
      <c r="J28" t="s">
        <v>171</v>
      </c>
      <c r="K28" t="s">
        <v>31</v>
      </c>
      <c r="M28" t="s">
        <v>178</v>
      </c>
      <c r="N28" t="s">
        <v>179</v>
      </c>
      <c r="P28" t="s">
        <v>180</v>
      </c>
      <c r="S28" t="b">
        <v>1</v>
      </c>
      <c r="U28" s="2">
        <f>HYPERLINK("https://sbirkapp.gov.cz/detail/SPPXPOGH4LMA6Y66", "https://sbirkapp.gov.cz/detail/SPPXPOGH4LMA6Y66")</f>
        <v>0</v>
      </c>
      <c r="V28" t="s">
        <v>181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182</v>
      </c>
      <c r="F29" t="s">
        <v>28</v>
      </c>
      <c r="G29" t="s">
        <v>183</v>
      </c>
      <c r="H29" s="1">
        <v>45271</v>
      </c>
      <c r="I29" s="1">
        <v>45273.2882606584</v>
      </c>
      <c r="J29" t="s">
        <v>171</v>
      </c>
      <c r="K29" t="s">
        <v>31</v>
      </c>
      <c r="M29" t="s">
        <v>184</v>
      </c>
      <c r="N29" t="s">
        <v>185</v>
      </c>
      <c r="P29" t="s">
        <v>186</v>
      </c>
      <c r="S29" t="b">
        <v>1</v>
      </c>
      <c r="U29" s="2">
        <f>HYPERLINK("https://sbirkapp.gov.cz/detail/SPP654TL3MZCONK6", "https://sbirkapp.gov.cz/detail/SPP654TL3MZCONK6")</f>
        <v>0</v>
      </c>
      <c r="V29" t="s">
        <v>187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188</v>
      </c>
      <c r="F30" t="s">
        <v>28</v>
      </c>
      <c r="G30" t="s">
        <v>153</v>
      </c>
      <c r="H30" s="1">
        <v>44181</v>
      </c>
      <c r="I30" s="1">
        <v>45212.36812057682</v>
      </c>
      <c r="J30" t="s">
        <v>189</v>
      </c>
      <c r="K30" t="s">
        <v>190</v>
      </c>
      <c r="L30" s="1">
        <v>44209</v>
      </c>
      <c r="M30" t="s">
        <v>32</v>
      </c>
      <c r="N30" t="s">
        <v>33</v>
      </c>
      <c r="R30" t="s">
        <v>80</v>
      </c>
      <c r="S30" t="b">
        <v>0</v>
      </c>
      <c r="T30" s="1">
        <v>45365</v>
      </c>
      <c r="U30" s="2">
        <f>HYPERLINK("https://sbirkapp.gov.cz/detail/SPPCDSSQFAVCSR6E", "https://sbirkapp.gov.cz/detail/SPPCDSSQFAVCSR6E")</f>
        <v>0</v>
      </c>
      <c r="V30" t="s">
        <v>191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192</v>
      </c>
      <c r="F31" t="s">
        <v>28</v>
      </c>
      <c r="G31" t="s">
        <v>193</v>
      </c>
      <c r="H31" s="1">
        <v>44181</v>
      </c>
      <c r="I31" s="1">
        <v>45212.36704411589</v>
      </c>
      <c r="J31" t="s">
        <v>189</v>
      </c>
      <c r="K31" t="s">
        <v>190</v>
      </c>
      <c r="L31" s="1">
        <v>44209</v>
      </c>
      <c r="M31" t="s">
        <v>194</v>
      </c>
      <c r="N31" t="s">
        <v>195</v>
      </c>
      <c r="S31" t="b">
        <v>1</v>
      </c>
      <c r="U31" s="2">
        <f>HYPERLINK("https://sbirkapp.gov.cz/detail/SPPS7UV7E6G2QKUK", "https://sbirkapp.gov.cz/detail/SPPS7UV7E6G2QKUK")</f>
        <v>0</v>
      </c>
      <c r="V31" t="s">
        <v>196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197</v>
      </c>
      <c r="F32" t="s">
        <v>28</v>
      </c>
      <c r="G32" t="s">
        <v>198</v>
      </c>
      <c r="H32" s="1">
        <v>43362</v>
      </c>
      <c r="I32" s="1">
        <v>45212.3648893559</v>
      </c>
      <c r="J32" t="s">
        <v>199</v>
      </c>
      <c r="K32" t="s">
        <v>190</v>
      </c>
      <c r="L32" s="1">
        <v>43367</v>
      </c>
      <c r="M32" t="s">
        <v>200</v>
      </c>
      <c r="N32" t="s">
        <v>201</v>
      </c>
      <c r="S32" t="b">
        <v>1</v>
      </c>
      <c r="U32" s="2">
        <f>HYPERLINK("https://sbirkapp.gov.cz/detail/SPPQXS5NB4UYG3TK", "https://sbirkapp.gov.cz/detail/SPPQXS5NB4UYG3TK")</f>
        <v>0</v>
      </c>
      <c r="V32" t="s">
        <v>202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203</v>
      </c>
      <c r="F33" t="s">
        <v>44</v>
      </c>
      <c r="G33" t="s">
        <v>204</v>
      </c>
      <c r="H33" s="1">
        <v>42977</v>
      </c>
      <c r="I33" s="1">
        <v>45212.36322968771</v>
      </c>
      <c r="J33" t="s">
        <v>205</v>
      </c>
      <c r="K33" t="s">
        <v>190</v>
      </c>
      <c r="L33" s="1">
        <v>42983</v>
      </c>
      <c r="M33" t="s">
        <v>61</v>
      </c>
      <c r="N33" t="s">
        <v>62</v>
      </c>
      <c r="S33" t="b">
        <v>1</v>
      </c>
      <c r="U33" s="2">
        <f>HYPERLINK("https://sbirkapp.gov.cz/detail/SPPSLZD5M6N23CMO", "https://sbirkapp.gov.cz/detail/SPPSLZD5M6N23CMO")</f>
        <v>0</v>
      </c>
      <c r="V33" t="s">
        <v>206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207</v>
      </c>
      <c r="F34" t="s">
        <v>28</v>
      </c>
      <c r="G34" t="s">
        <v>208</v>
      </c>
      <c r="H34" s="1">
        <v>43082</v>
      </c>
      <c r="I34" s="1">
        <v>45211.56749194027</v>
      </c>
      <c r="J34" t="s">
        <v>209</v>
      </c>
      <c r="K34" t="s">
        <v>190</v>
      </c>
      <c r="L34" s="1">
        <v>43083</v>
      </c>
      <c r="M34" t="s">
        <v>61</v>
      </c>
      <c r="N34" t="s">
        <v>127</v>
      </c>
      <c r="S34" t="b">
        <v>1</v>
      </c>
      <c r="U34" s="2">
        <f>HYPERLINK("https://sbirkapp.gov.cz/detail/SPPLTN7AWF2W4QQC", "https://sbirkapp.gov.cz/detail/SPPLTN7AWF2W4QQC")</f>
        <v>0</v>
      </c>
      <c r="V34" t="s">
        <v>210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211</v>
      </c>
      <c r="F35" t="s">
        <v>28</v>
      </c>
      <c r="G35" t="s">
        <v>212</v>
      </c>
      <c r="H35" s="1">
        <v>43082</v>
      </c>
      <c r="I35" s="1">
        <v>45211.56591080198</v>
      </c>
      <c r="J35" t="s">
        <v>209</v>
      </c>
      <c r="K35" t="s">
        <v>190</v>
      </c>
      <c r="L35" s="1">
        <v>43083</v>
      </c>
      <c r="M35" t="s">
        <v>213</v>
      </c>
      <c r="N35" t="s">
        <v>214</v>
      </c>
      <c r="Q35" t="s">
        <v>109</v>
      </c>
      <c r="S35" t="b">
        <v>1</v>
      </c>
      <c r="U35" s="2">
        <f>HYPERLINK("https://sbirkapp.gov.cz/detail/SPP3AYOLOQT3ZZYM", "https://sbirkapp.gov.cz/detail/SPP3AYOLOQT3ZZYM")</f>
        <v>0</v>
      </c>
      <c r="V35" t="s">
        <v>215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216</v>
      </c>
      <c r="F36" t="s">
        <v>28</v>
      </c>
      <c r="G36" t="s">
        <v>217</v>
      </c>
      <c r="H36" s="1">
        <v>43082</v>
      </c>
      <c r="I36" s="1">
        <v>45211.56276109599</v>
      </c>
      <c r="J36" t="s">
        <v>209</v>
      </c>
      <c r="K36" t="s">
        <v>190</v>
      </c>
      <c r="L36" s="1">
        <v>43083</v>
      </c>
      <c r="M36" t="s">
        <v>218</v>
      </c>
      <c r="N36" t="s">
        <v>219</v>
      </c>
      <c r="S36" t="b">
        <v>1</v>
      </c>
      <c r="U36" s="2">
        <f>HYPERLINK("https://sbirkapp.gov.cz/detail/SPPUUVE6NSYXKY2G", "https://sbirkapp.gov.cz/detail/SPPUUVE6NSYXKY2G")</f>
        <v>0</v>
      </c>
      <c r="V36" t="s">
        <v>220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221</v>
      </c>
      <c r="F37" t="s">
        <v>44</v>
      </c>
      <c r="G37" t="s">
        <v>222</v>
      </c>
      <c r="H37" s="1">
        <v>42998</v>
      </c>
      <c r="I37" s="1">
        <v>45211.561163406</v>
      </c>
      <c r="J37" t="s">
        <v>223</v>
      </c>
      <c r="K37" t="s">
        <v>190</v>
      </c>
      <c r="L37" s="1">
        <v>43010</v>
      </c>
      <c r="M37" t="s">
        <v>224</v>
      </c>
      <c r="N37" t="s">
        <v>225</v>
      </c>
      <c r="S37" t="b">
        <v>1</v>
      </c>
      <c r="U37" s="2">
        <f>HYPERLINK("https://sbirkapp.gov.cz/detail/SPPL5M5W2DI3ES5Q", "https://sbirkapp.gov.cz/detail/SPPL5M5W2DI3ES5Q")</f>
        <v>0</v>
      </c>
      <c r="V37" t="s">
        <v>226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227</v>
      </c>
      <c r="F38" t="s">
        <v>28</v>
      </c>
      <c r="G38" t="s">
        <v>228</v>
      </c>
      <c r="H38" s="1">
        <v>45181</v>
      </c>
      <c r="I38" s="1">
        <v>45189.55552891259</v>
      </c>
      <c r="J38" t="s">
        <v>171</v>
      </c>
      <c r="K38" t="s">
        <v>31</v>
      </c>
      <c r="M38" t="s">
        <v>229</v>
      </c>
      <c r="N38" t="s">
        <v>230</v>
      </c>
      <c r="P38" t="s">
        <v>231</v>
      </c>
      <c r="S38" t="b">
        <v>1</v>
      </c>
      <c r="U38" s="2">
        <f>HYPERLINK("https://sbirkapp.gov.cz/detail/SPPRCXVVTZ7UAVOW", "https://sbirkapp.gov.cz/detail/SPPRCXVVTZ7UAVOW")</f>
        <v>0</v>
      </c>
      <c r="V38" t="s">
        <v>232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233</v>
      </c>
      <c r="F39" t="s">
        <v>28</v>
      </c>
      <c r="G39" t="s">
        <v>170</v>
      </c>
      <c r="H39" s="1">
        <v>44370</v>
      </c>
      <c r="I39" s="1">
        <v>45189.55394925804</v>
      </c>
      <c r="J39" t="s">
        <v>234</v>
      </c>
      <c r="K39" t="s">
        <v>190</v>
      </c>
      <c r="L39" s="1">
        <v>44403</v>
      </c>
      <c r="M39" t="s">
        <v>172</v>
      </c>
      <c r="N39" t="s">
        <v>173</v>
      </c>
      <c r="R39" t="s">
        <v>235</v>
      </c>
      <c r="S39" t="b">
        <v>0</v>
      </c>
      <c r="T39" s="1">
        <v>45292</v>
      </c>
      <c r="U39" s="2">
        <f>HYPERLINK("https://sbirkapp.gov.cz/detail/SPPP53NHILFNDQN4", "https://sbirkapp.gov.cz/detail/SPPP53NHILFNDQN4")</f>
        <v>0</v>
      </c>
      <c r="V39" t="s">
        <v>236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237</v>
      </c>
      <c r="F40" t="s">
        <v>28</v>
      </c>
      <c r="G40" t="s">
        <v>183</v>
      </c>
      <c r="H40" s="1">
        <v>44370</v>
      </c>
      <c r="I40" s="1">
        <v>45189.55130267257</v>
      </c>
      <c r="J40" t="s">
        <v>238</v>
      </c>
      <c r="K40" t="s">
        <v>190</v>
      </c>
      <c r="L40" s="1">
        <v>44378</v>
      </c>
      <c r="M40" t="s">
        <v>184</v>
      </c>
      <c r="N40" t="s">
        <v>185</v>
      </c>
      <c r="R40" t="s">
        <v>239</v>
      </c>
      <c r="S40" t="b">
        <v>0</v>
      </c>
      <c r="T40" s="1">
        <v>45292</v>
      </c>
      <c r="U40" s="2">
        <f>HYPERLINK("https://sbirkapp.gov.cz/detail/SPPBPKUHDGQCMSKA", "https://sbirkapp.gov.cz/detail/SPPBPKUHDGQCMSKA")</f>
        <v>0</v>
      </c>
      <c r="V40" t="s">
        <v>240</v>
      </c>
      <c r="W40">
        <v>2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241</v>
      </c>
      <c r="F41" t="s">
        <v>28</v>
      </c>
      <c r="G41" t="s">
        <v>177</v>
      </c>
      <c r="H41" s="1">
        <v>43817</v>
      </c>
      <c r="I41" s="1">
        <v>45189.54972275419</v>
      </c>
      <c r="J41" t="s">
        <v>242</v>
      </c>
      <c r="K41" t="s">
        <v>190</v>
      </c>
      <c r="L41" s="1">
        <v>43817</v>
      </c>
      <c r="M41" t="s">
        <v>178</v>
      </c>
      <c r="N41" t="s">
        <v>179</v>
      </c>
      <c r="R41" t="s">
        <v>243</v>
      </c>
      <c r="S41" t="b">
        <v>0</v>
      </c>
      <c r="T41" s="1">
        <v>45292</v>
      </c>
      <c r="U41" s="2">
        <f>HYPERLINK("https://sbirkapp.gov.cz/detail/SPP5DZ42DULGELL4", "https://sbirkapp.gov.cz/detail/SPP5DZ42DULGELL4")</f>
        <v>0</v>
      </c>
      <c r="V41" t="s">
        <v>244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245</v>
      </c>
      <c r="F42" t="s">
        <v>28</v>
      </c>
      <c r="G42" t="s">
        <v>228</v>
      </c>
      <c r="H42" s="1">
        <v>43817</v>
      </c>
      <c r="I42" s="1">
        <v>45189.54813244051</v>
      </c>
      <c r="J42" t="s">
        <v>242</v>
      </c>
      <c r="K42" t="s">
        <v>190</v>
      </c>
      <c r="L42" s="1">
        <v>43817</v>
      </c>
      <c r="M42" t="s">
        <v>229</v>
      </c>
      <c r="N42" t="s">
        <v>230</v>
      </c>
      <c r="R42" t="s">
        <v>246</v>
      </c>
      <c r="S42" t="b">
        <v>0</v>
      </c>
      <c r="T42" s="1">
        <v>45292</v>
      </c>
      <c r="U42" s="2">
        <f>HYPERLINK("https://sbirkapp.gov.cz/detail/SPPXMLM2R455R23E", "https://sbirkapp.gov.cz/detail/SPPXMLM2R455R23E")</f>
        <v>0</v>
      </c>
      <c r="V42" t="s">
        <v>247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248</v>
      </c>
      <c r="F43" t="s">
        <v>44</v>
      </c>
      <c r="G43" t="s">
        <v>249</v>
      </c>
      <c r="H43" s="1">
        <v>45175</v>
      </c>
      <c r="I43" s="1">
        <v>45176.3781397989</v>
      </c>
      <c r="J43" t="s">
        <v>250</v>
      </c>
      <c r="K43" t="s">
        <v>31</v>
      </c>
      <c r="M43" t="s">
        <v>54</v>
      </c>
      <c r="N43" t="s">
        <v>55</v>
      </c>
      <c r="O43" t="s">
        <v>251</v>
      </c>
      <c r="R43" t="s">
        <v>86</v>
      </c>
      <c r="S43" t="b">
        <v>0</v>
      </c>
      <c r="T43" s="1">
        <v>45299</v>
      </c>
      <c r="U43" s="2">
        <f>HYPERLINK("https://sbirkapp.gov.cz/detail/SPP277QVX5PYRGMI", "https://sbirkapp.gov.cz/detail/SPP277QVX5PYRGMI")</f>
        <v>0</v>
      </c>
      <c r="V43" t="s">
        <v>252</v>
      </c>
      <c r="W43">
        <v>2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253</v>
      </c>
      <c r="F44" t="s">
        <v>44</v>
      </c>
      <c r="G44" t="s">
        <v>254</v>
      </c>
      <c r="H44" s="1">
        <v>45077</v>
      </c>
      <c r="I44" s="1">
        <v>45078.54549383048</v>
      </c>
      <c r="J44" t="s">
        <v>255</v>
      </c>
      <c r="K44" t="s">
        <v>31</v>
      </c>
      <c r="M44" t="s">
        <v>47</v>
      </c>
      <c r="N44" t="s">
        <v>48</v>
      </c>
      <c r="Q44" t="s">
        <v>256</v>
      </c>
      <c r="S44" t="b">
        <v>1</v>
      </c>
      <c r="U44" s="2">
        <f>HYPERLINK("https://sbirkapp.gov.cz/detail/SPPYRKMKP4S5MZ54", "https://sbirkapp.gov.cz/detail/SPPYRKMKP4S5MZ54")</f>
        <v>0</v>
      </c>
      <c r="V44" t="s">
        <v>257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258</v>
      </c>
      <c r="F45" t="s">
        <v>28</v>
      </c>
      <c r="G45" t="s">
        <v>259</v>
      </c>
      <c r="H45" s="1">
        <v>40714</v>
      </c>
      <c r="I45" s="1">
        <v>45075.69784180507</v>
      </c>
      <c r="J45" t="s">
        <v>260</v>
      </c>
      <c r="K45" t="s">
        <v>190</v>
      </c>
      <c r="L45" s="1">
        <v>40715</v>
      </c>
      <c r="M45" t="s">
        <v>261</v>
      </c>
      <c r="N45" t="s">
        <v>262</v>
      </c>
      <c r="S45" t="b">
        <v>1</v>
      </c>
      <c r="U45" s="2">
        <f>HYPERLINK("https://sbirkapp.gov.cz/detail/SPP66Z7NWPKR7R2A", "https://sbirkapp.gov.cz/detail/SPP66Z7NWPKR7R2A")</f>
        <v>0</v>
      </c>
      <c r="V45" t="s">
        <v>263</v>
      </c>
      <c r="W45">
        <v>2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264</v>
      </c>
      <c r="F46" t="s">
        <v>28</v>
      </c>
      <c r="G46" t="s">
        <v>265</v>
      </c>
      <c r="H46" s="1">
        <v>44545</v>
      </c>
      <c r="I46" s="1">
        <v>45075.69507171396</v>
      </c>
      <c r="J46" t="s">
        <v>266</v>
      </c>
      <c r="K46" t="s">
        <v>190</v>
      </c>
      <c r="L46" s="1">
        <v>44546</v>
      </c>
      <c r="M46" t="s">
        <v>267</v>
      </c>
      <c r="N46" t="s">
        <v>268</v>
      </c>
      <c r="O46" t="s">
        <v>269</v>
      </c>
      <c r="S46" t="b">
        <v>1</v>
      </c>
      <c r="U46" s="2">
        <f>HYPERLINK("https://sbirkapp.gov.cz/detail/SPPHTLJFJMVG2GO6", "https://sbirkapp.gov.cz/detail/SPPHTLJFJMVG2GO6")</f>
        <v>0</v>
      </c>
      <c r="V46" t="s">
        <v>270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271</v>
      </c>
      <c r="F47" t="s">
        <v>28</v>
      </c>
      <c r="G47" t="s">
        <v>272</v>
      </c>
      <c r="H47" s="1">
        <v>40399</v>
      </c>
      <c r="I47" s="1">
        <v>45075.69349273081</v>
      </c>
      <c r="J47" t="s">
        <v>273</v>
      </c>
      <c r="K47" t="s">
        <v>190</v>
      </c>
      <c r="L47" s="1">
        <v>40400</v>
      </c>
      <c r="M47" t="s">
        <v>267</v>
      </c>
      <c r="N47" t="s">
        <v>268</v>
      </c>
      <c r="Q47" t="s">
        <v>274</v>
      </c>
      <c r="S47" t="b">
        <v>1</v>
      </c>
      <c r="U47" s="2">
        <f>HYPERLINK("https://sbirkapp.gov.cz/detail/SPPNOREHOB52H2NY", "https://sbirkapp.gov.cz/detail/SPPNOREHOB52H2NY")</f>
        <v>0</v>
      </c>
      <c r="V47" t="s">
        <v>275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276</v>
      </c>
      <c r="F48" t="s">
        <v>28</v>
      </c>
      <c r="G48" t="s">
        <v>277</v>
      </c>
      <c r="H48" s="1">
        <v>40812</v>
      </c>
      <c r="I48" s="1">
        <v>45075.68803469461</v>
      </c>
      <c r="J48" t="s">
        <v>278</v>
      </c>
      <c r="K48" t="s">
        <v>190</v>
      </c>
      <c r="L48" s="1">
        <v>40813</v>
      </c>
      <c r="M48" t="s">
        <v>279</v>
      </c>
      <c r="N48" t="s">
        <v>280</v>
      </c>
      <c r="O48" t="s">
        <v>281</v>
      </c>
      <c r="R48" t="s">
        <v>282</v>
      </c>
      <c r="S48" t="b">
        <v>0</v>
      </c>
      <c r="T48" s="1">
        <v>45842</v>
      </c>
      <c r="U48" s="2">
        <f>HYPERLINK("https://sbirkapp.gov.cz/detail/SPPLVKYKVUVIFQLM", "https://sbirkapp.gov.cz/detail/SPPLVKYKVUVIFQLM")</f>
        <v>0</v>
      </c>
      <c r="V48" t="s">
        <v>283</v>
      </c>
      <c r="W48">
        <v>2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284</v>
      </c>
      <c r="F49" t="s">
        <v>28</v>
      </c>
      <c r="G49" t="s">
        <v>277</v>
      </c>
      <c r="H49" s="1">
        <v>40119</v>
      </c>
      <c r="I49" s="1">
        <v>45075.68582696358</v>
      </c>
      <c r="J49" t="s">
        <v>285</v>
      </c>
      <c r="K49" t="s">
        <v>190</v>
      </c>
      <c r="L49" s="1">
        <v>40120</v>
      </c>
      <c r="M49" t="s">
        <v>279</v>
      </c>
      <c r="N49" t="s">
        <v>280</v>
      </c>
      <c r="O49" t="s">
        <v>281</v>
      </c>
      <c r="Q49" t="s">
        <v>286</v>
      </c>
      <c r="R49" t="s">
        <v>282</v>
      </c>
      <c r="S49" t="b">
        <v>0</v>
      </c>
      <c r="T49" s="1">
        <v>45842</v>
      </c>
      <c r="U49" s="2">
        <f>HYPERLINK("https://sbirkapp.gov.cz/detail/SPP5NISO5MNK7JZ2", "https://sbirkapp.gov.cz/detail/SPP5NISO5MNK7JZ2")</f>
        <v>0</v>
      </c>
      <c r="V49" t="s">
        <v>287</v>
      </c>
      <c r="W49">
        <v>2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288</v>
      </c>
      <c r="F50" t="s">
        <v>28</v>
      </c>
      <c r="G50" t="s">
        <v>96</v>
      </c>
      <c r="H50" s="1">
        <v>40063</v>
      </c>
      <c r="I50" s="1">
        <v>45075.68221584069</v>
      </c>
      <c r="J50" t="s">
        <v>289</v>
      </c>
      <c r="K50" t="s">
        <v>190</v>
      </c>
      <c r="L50" s="1">
        <v>40065</v>
      </c>
      <c r="M50" t="s">
        <v>279</v>
      </c>
      <c r="N50" t="s">
        <v>280</v>
      </c>
      <c r="Q50" t="s">
        <v>290</v>
      </c>
      <c r="R50" t="s">
        <v>282</v>
      </c>
      <c r="S50" t="b">
        <v>0</v>
      </c>
      <c r="T50" s="1">
        <v>45842</v>
      </c>
      <c r="U50" s="2">
        <f>HYPERLINK("https://sbirkapp.gov.cz/detail/SPPBEYVD3BMW6FBW", "https://sbirkapp.gov.cz/detail/SPPBEYVD3BMW6FBW")</f>
        <v>0</v>
      </c>
      <c r="V50" t="s">
        <v>291</v>
      </c>
      <c r="W50">
        <v>2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292</v>
      </c>
      <c r="F51" t="s">
        <v>28</v>
      </c>
      <c r="G51" t="s">
        <v>293</v>
      </c>
      <c r="H51" s="1">
        <v>38846</v>
      </c>
      <c r="I51" s="1">
        <v>45075.67958509543</v>
      </c>
      <c r="J51" t="s">
        <v>294</v>
      </c>
      <c r="K51" t="s">
        <v>190</v>
      </c>
      <c r="L51" s="1">
        <v>38852</v>
      </c>
      <c r="M51" t="s">
        <v>120</v>
      </c>
      <c r="N51" t="s">
        <v>121</v>
      </c>
      <c r="R51" t="s">
        <v>295</v>
      </c>
      <c r="S51" t="b">
        <v>0</v>
      </c>
      <c r="T51" s="1">
        <v>45572</v>
      </c>
      <c r="U51" s="2">
        <f>HYPERLINK("https://sbirkapp.gov.cz/detail/SPPNBW6OF772LHM6", "https://sbirkapp.gov.cz/detail/SPPNBW6OF772LHM6")</f>
        <v>0</v>
      </c>
      <c r="V51" t="s">
        <v>296</v>
      </c>
      <c r="W51">
        <v>1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297</v>
      </c>
      <c r="F52" t="s">
        <v>298</v>
      </c>
      <c r="G52" t="s">
        <v>299</v>
      </c>
      <c r="H52" t="s">
        <v>299</v>
      </c>
      <c r="I52" t="s">
        <v>299</v>
      </c>
      <c r="J52" t="s">
        <v>299</v>
      </c>
      <c r="K52" t="s">
        <v>299</v>
      </c>
      <c r="L52" t="s">
        <v>299</v>
      </c>
      <c r="M52" t="s">
        <v>299</v>
      </c>
      <c r="N52" t="s">
        <v>299</v>
      </c>
      <c r="O52" t="s">
        <v>299</v>
      </c>
      <c r="P52" t="s">
        <v>299</v>
      </c>
      <c r="Q52" t="s">
        <v>299</v>
      </c>
      <c r="R52" t="s">
        <v>299</v>
      </c>
      <c r="S52" t="s">
        <v>299</v>
      </c>
      <c r="T52" t="s">
        <v>299</v>
      </c>
      <c r="U52" t="s">
        <v>299</v>
      </c>
      <c r="V52" t="s">
        <v>300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301</v>
      </c>
      <c r="F53" t="s">
        <v>44</v>
      </c>
      <c r="G53" t="s">
        <v>302</v>
      </c>
      <c r="H53" s="1">
        <v>38677</v>
      </c>
      <c r="I53" s="1">
        <v>45075.67035034426</v>
      </c>
      <c r="J53" t="s">
        <v>303</v>
      </c>
      <c r="K53" t="s">
        <v>190</v>
      </c>
      <c r="L53" s="1">
        <v>38707</v>
      </c>
      <c r="M53" t="s">
        <v>304</v>
      </c>
      <c r="N53" t="s">
        <v>305</v>
      </c>
      <c r="R53" t="s">
        <v>306</v>
      </c>
      <c r="S53" t="s">
        <v>307</v>
      </c>
      <c r="T53" t="s">
        <v>299</v>
      </c>
      <c r="U53" s="2">
        <f>HYPERLINK("https://sbirkapp.gov.cz/detail/SPPXWMLQ32VMORSY", "https://sbirkapp.gov.cz/detail/SPPXWMLQ32VMORSY")</f>
        <v>0</v>
      </c>
      <c r="V53" t="s">
        <v>308</v>
      </c>
      <c r="W53">
        <v>2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309</v>
      </c>
      <c r="F54" t="s">
        <v>28</v>
      </c>
      <c r="G54" t="s">
        <v>310</v>
      </c>
      <c r="H54" s="1">
        <v>36404</v>
      </c>
      <c r="I54" s="1">
        <v>45075.66742644682</v>
      </c>
      <c r="J54" t="s">
        <v>311</v>
      </c>
      <c r="K54" t="s">
        <v>190</v>
      </c>
      <c r="L54" s="1">
        <v>36417</v>
      </c>
      <c r="M54" t="s">
        <v>312</v>
      </c>
      <c r="N54" t="s">
        <v>313</v>
      </c>
      <c r="R54" t="s">
        <v>314</v>
      </c>
      <c r="S54" t="b">
        <v>0</v>
      </c>
      <c r="T54" s="1">
        <v>45570</v>
      </c>
      <c r="U54" s="2">
        <f>HYPERLINK("https://sbirkapp.gov.cz/detail/SPP36VCI5OTBDZ4M", "https://sbirkapp.gov.cz/detail/SPP36VCI5OTBDZ4M")</f>
        <v>0</v>
      </c>
      <c r="V54" t="s">
        <v>315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316</v>
      </c>
      <c r="F55" t="s">
        <v>28</v>
      </c>
      <c r="G55" t="s">
        <v>317</v>
      </c>
      <c r="H55" s="1">
        <v>33864</v>
      </c>
      <c r="I55" s="1">
        <v>45075.66427756662</v>
      </c>
      <c r="J55" t="s">
        <v>318</v>
      </c>
      <c r="K55" t="s">
        <v>190</v>
      </c>
      <c r="L55" s="1">
        <v>33868</v>
      </c>
      <c r="M55" t="s">
        <v>319</v>
      </c>
      <c r="N55" t="s">
        <v>320</v>
      </c>
      <c r="S55" t="b">
        <v>1</v>
      </c>
      <c r="U55" s="2">
        <f>HYPERLINK("https://sbirkapp.gov.cz/detail/SPP6DTTGAW5WM74I", "https://sbirkapp.gov.cz/detail/SPP6DTTGAW5WM74I")</f>
        <v>0</v>
      </c>
      <c r="V55" t="s">
        <v>321</v>
      </c>
      <c r="W55">
        <v>1</v>
      </c>
    </row>
    <row r="56" spans="1:23">
      <c r="A56" t="s">
        <v>23</v>
      </c>
      <c r="B56" t="s">
        <v>24</v>
      </c>
      <c r="C56" t="s">
        <v>25</v>
      </c>
      <c r="D56" t="s">
        <v>26</v>
      </c>
      <c r="E56" t="s">
        <v>322</v>
      </c>
      <c r="F56" t="s">
        <v>44</v>
      </c>
      <c r="G56" t="s">
        <v>323</v>
      </c>
      <c r="H56" s="1">
        <v>45049</v>
      </c>
      <c r="I56" s="1">
        <v>45058.37819979405</v>
      </c>
      <c r="J56" t="s">
        <v>324</v>
      </c>
      <c r="K56" t="s">
        <v>31</v>
      </c>
      <c r="M56" t="s">
        <v>54</v>
      </c>
      <c r="N56" t="s">
        <v>55</v>
      </c>
      <c r="P56" t="s">
        <v>325</v>
      </c>
      <c r="R56" t="s">
        <v>326</v>
      </c>
      <c r="S56" t="b">
        <v>0</v>
      </c>
      <c r="T56" s="1">
        <v>45299</v>
      </c>
      <c r="U56" s="2">
        <f>HYPERLINK("https://sbirkapp.gov.cz/detail/SPPSC3DAGL3HEPK2", "https://sbirkapp.gov.cz/detail/SPPSC3DAGL3HEPK2")</f>
        <v>0</v>
      </c>
      <c r="V56" t="s">
        <v>327</v>
      </c>
      <c r="W56">
        <v>2</v>
      </c>
    </row>
    <row r="57" spans="1:23">
      <c r="A57" t="s">
        <v>23</v>
      </c>
      <c r="B57" t="s">
        <v>24</v>
      </c>
      <c r="C57" t="s">
        <v>25</v>
      </c>
      <c r="D57" t="s">
        <v>26</v>
      </c>
      <c r="E57" t="s">
        <v>328</v>
      </c>
      <c r="F57" t="s">
        <v>44</v>
      </c>
      <c r="G57" t="s">
        <v>329</v>
      </c>
      <c r="H57" s="1">
        <v>44914</v>
      </c>
      <c r="I57" s="1">
        <v>44917.35966764109</v>
      </c>
      <c r="J57" t="s">
        <v>330</v>
      </c>
      <c r="K57" t="s">
        <v>31</v>
      </c>
      <c r="M57" t="s">
        <v>54</v>
      </c>
      <c r="N57" t="s">
        <v>55</v>
      </c>
      <c r="O57" t="s">
        <v>251</v>
      </c>
      <c r="Q57" t="s">
        <v>331</v>
      </c>
      <c r="R57" t="s">
        <v>86</v>
      </c>
      <c r="S57" t="b">
        <v>0</v>
      </c>
      <c r="T57" s="1">
        <v>45299</v>
      </c>
      <c r="U57" s="2">
        <f>HYPERLINK("https://sbirkapp.gov.cz/detail/SPPECXN3YERVGSYI", "https://sbirkapp.gov.cz/detail/SPPECXN3YERVGSYI")</f>
        <v>0</v>
      </c>
      <c r="V57" t="s">
        <v>332</v>
      </c>
      <c r="W57">
        <v>2</v>
      </c>
    </row>
    <row r="58" spans="1:23">
      <c r="A58" t="s">
        <v>23</v>
      </c>
      <c r="B58" t="s">
        <v>24</v>
      </c>
      <c r="C58" t="s">
        <v>25</v>
      </c>
      <c r="D58" t="s">
        <v>26</v>
      </c>
      <c r="E58" t="s">
        <v>333</v>
      </c>
      <c r="F58" t="s">
        <v>44</v>
      </c>
      <c r="G58" t="s">
        <v>334</v>
      </c>
      <c r="H58" s="1">
        <v>44902</v>
      </c>
      <c r="I58" s="1">
        <v>44904.32249870586</v>
      </c>
      <c r="J58" t="s">
        <v>335</v>
      </c>
      <c r="K58" t="s">
        <v>31</v>
      </c>
      <c r="M58" t="s">
        <v>54</v>
      </c>
      <c r="N58" t="s">
        <v>55</v>
      </c>
      <c r="O58" t="s">
        <v>336</v>
      </c>
      <c r="R58" t="s">
        <v>337</v>
      </c>
      <c r="S58" t="b">
        <v>0</v>
      </c>
      <c r="T58" s="1">
        <v>45078</v>
      </c>
      <c r="U58" s="2">
        <f>HYPERLINK("https://sbirkapp.gov.cz/detail/SPPVDBC3V4ZVV3EA", "https://sbirkapp.gov.cz/detail/SPPVDBC3V4ZVV3EA")</f>
        <v>0</v>
      </c>
      <c r="V58" t="s">
        <v>338</v>
      </c>
      <c r="W58">
        <v>2</v>
      </c>
    </row>
    <row r="59" spans="1:23">
      <c r="A59" t="s">
        <v>23</v>
      </c>
      <c r="B59" t="s">
        <v>24</v>
      </c>
      <c r="C59" t="s">
        <v>25</v>
      </c>
      <c r="D59" t="s">
        <v>26</v>
      </c>
      <c r="E59" t="s">
        <v>339</v>
      </c>
      <c r="F59" t="s">
        <v>44</v>
      </c>
      <c r="G59" t="s">
        <v>340</v>
      </c>
      <c r="H59" s="1">
        <v>44825</v>
      </c>
      <c r="I59" s="1">
        <v>44826.40653216946</v>
      </c>
      <c r="J59" t="s">
        <v>335</v>
      </c>
      <c r="K59" t="s">
        <v>31</v>
      </c>
      <c r="M59" t="s">
        <v>54</v>
      </c>
      <c r="N59" t="s">
        <v>55</v>
      </c>
      <c r="O59" t="s">
        <v>251</v>
      </c>
      <c r="Q59" t="s">
        <v>341</v>
      </c>
      <c r="R59" t="s">
        <v>86</v>
      </c>
      <c r="S59" t="b">
        <v>0</v>
      </c>
      <c r="T59" s="1">
        <v>45299</v>
      </c>
      <c r="U59" s="2">
        <f>HYPERLINK("https://sbirkapp.gov.cz/detail/SPPIGTUBT2OU4PHI", "https://sbirkapp.gov.cz/detail/SPPIGTUBT2OU4PHI")</f>
        <v>0</v>
      </c>
      <c r="V59" t="s">
        <v>342</v>
      </c>
      <c r="W59">
        <v>2</v>
      </c>
    </row>
    <row r="60" spans="1:23">
      <c r="A60" t="s">
        <v>23</v>
      </c>
      <c r="B60" t="s">
        <v>24</v>
      </c>
      <c r="C60" t="s">
        <v>25</v>
      </c>
      <c r="D60" t="s">
        <v>26</v>
      </c>
      <c r="E60" t="s">
        <v>343</v>
      </c>
      <c r="F60" t="s">
        <v>28</v>
      </c>
      <c r="G60" t="s">
        <v>344</v>
      </c>
      <c r="H60" s="1">
        <v>44818</v>
      </c>
      <c r="I60" s="1">
        <v>44823.57716540205</v>
      </c>
      <c r="J60" t="s">
        <v>345</v>
      </c>
      <c r="K60" t="s">
        <v>31</v>
      </c>
      <c r="M60" t="s">
        <v>39</v>
      </c>
      <c r="N60" t="s">
        <v>40</v>
      </c>
      <c r="Q60" t="s">
        <v>346</v>
      </c>
      <c r="R60" t="s">
        <v>346</v>
      </c>
      <c r="S60" t="b">
        <v>0</v>
      </c>
      <c r="T60" s="1">
        <v>46207</v>
      </c>
      <c r="U60" s="2">
        <f>HYPERLINK("https://sbirkapp.gov.cz/detail/SPPG3LCXIL36I6K4", "https://sbirkapp.gov.cz/detail/SPPG3LCXIL36I6K4")</f>
        <v>0</v>
      </c>
      <c r="V60" t="s">
        <v>347</v>
      </c>
      <c r="W60">
        <v>1</v>
      </c>
    </row>
    <row r="61" spans="1:23">
      <c r="A61" t="s">
        <v>23</v>
      </c>
      <c r="B61" t="s">
        <v>24</v>
      </c>
      <c r="C61" t="s">
        <v>25</v>
      </c>
      <c r="D61" t="s">
        <v>26</v>
      </c>
      <c r="E61" t="s">
        <v>348</v>
      </c>
      <c r="F61" t="s">
        <v>44</v>
      </c>
      <c r="G61" t="s">
        <v>349</v>
      </c>
      <c r="H61" s="1">
        <v>44790</v>
      </c>
      <c r="I61" s="1">
        <v>44791.30988709837</v>
      </c>
      <c r="J61" t="s">
        <v>350</v>
      </c>
      <c r="K61" t="s">
        <v>31</v>
      </c>
      <c r="M61" t="s">
        <v>54</v>
      </c>
      <c r="N61" t="s">
        <v>55</v>
      </c>
      <c r="O61" t="s">
        <v>351</v>
      </c>
      <c r="Q61" t="s">
        <v>352</v>
      </c>
      <c r="R61" t="s">
        <v>337</v>
      </c>
      <c r="S61" t="b">
        <v>0</v>
      </c>
      <c r="T61" s="1">
        <v>45078</v>
      </c>
      <c r="U61" s="2">
        <f>HYPERLINK("https://sbirkapp.gov.cz/detail/SPPH676W2SEBTFJ4", "https://sbirkapp.gov.cz/detail/SPPH676W2SEBTFJ4")</f>
        <v>0</v>
      </c>
      <c r="V61" t="s">
        <v>353</v>
      </c>
      <c r="W61">
        <v>2</v>
      </c>
    </row>
    <row r="62" spans="1:23">
      <c r="A62" t="s">
        <v>23</v>
      </c>
      <c r="B62" t="s">
        <v>24</v>
      </c>
      <c r="C62" t="s">
        <v>25</v>
      </c>
      <c r="D62" t="s">
        <v>26</v>
      </c>
      <c r="E62" t="s">
        <v>354</v>
      </c>
      <c r="F62" t="s">
        <v>44</v>
      </c>
      <c r="G62" t="s">
        <v>355</v>
      </c>
      <c r="H62" s="1">
        <v>44720</v>
      </c>
      <c r="I62" s="1">
        <v>44728.41920205676</v>
      </c>
      <c r="J62" t="s">
        <v>356</v>
      </c>
      <c r="K62" t="s">
        <v>31</v>
      </c>
      <c r="M62" t="s">
        <v>54</v>
      </c>
      <c r="N62" t="s">
        <v>55</v>
      </c>
      <c r="O62" t="s">
        <v>351</v>
      </c>
      <c r="Q62" t="s">
        <v>352</v>
      </c>
      <c r="R62" t="s">
        <v>337</v>
      </c>
      <c r="S62" t="b">
        <v>0</v>
      </c>
      <c r="T62" s="1">
        <v>45078</v>
      </c>
      <c r="U62" s="2">
        <f>HYPERLINK("https://sbirkapp.gov.cz/detail/SPPQWG322IUFD5V4", "https://sbirkapp.gov.cz/detail/SPPQWG322IUFD5V4")</f>
        <v>0</v>
      </c>
      <c r="V62" t="s">
        <v>357</v>
      </c>
      <c r="W62">
        <v>2</v>
      </c>
    </row>
    <row r="63" spans="1:23">
      <c r="A63" t="s">
        <v>23</v>
      </c>
      <c r="B63" t="s">
        <v>24</v>
      </c>
      <c r="C63" t="s">
        <v>25</v>
      </c>
      <c r="D63" t="s">
        <v>26</v>
      </c>
      <c r="E63" t="s">
        <v>358</v>
      </c>
      <c r="F63" t="s">
        <v>44</v>
      </c>
      <c r="G63" t="s">
        <v>359</v>
      </c>
      <c r="H63" s="1">
        <v>44720</v>
      </c>
      <c r="I63" s="1">
        <v>44725.59027280153</v>
      </c>
      <c r="J63" t="s">
        <v>356</v>
      </c>
      <c r="K63" t="s">
        <v>31</v>
      </c>
      <c r="M63" t="s">
        <v>54</v>
      </c>
      <c r="N63" t="s">
        <v>55</v>
      </c>
      <c r="O63" t="s">
        <v>251</v>
      </c>
      <c r="Q63" t="s">
        <v>360</v>
      </c>
      <c r="R63" t="s">
        <v>86</v>
      </c>
      <c r="S63" t="b">
        <v>0</v>
      </c>
      <c r="T63" s="1">
        <v>45299</v>
      </c>
      <c r="U63" s="2">
        <f>HYPERLINK("https://sbirkapp.gov.cz/detail/SPP4PVXZHKP4Y2XM", "https://sbirkapp.gov.cz/detail/SPP4PVXZHKP4Y2XM")</f>
        <v>0</v>
      </c>
      <c r="V63" t="s">
        <v>361</v>
      </c>
      <c r="W63">
        <v>1</v>
      </c>
    </row>
    <row r="64" spans="1:23">
      <c r="A64" t="s">
        <v>23</v>
      </c>
      <c r="B64" t="s">
        <v>24</v>
      </c>
      <c r="C64" t="s">
        <v>25</v>
      </c>
      <c r="D64" t="s">
        <v>26</v>
      </c>
      <c r="E64" t="s">
        <v>362</v>
      </c>
      <c r="F64" t="s">
        <v>44</v>
      </c>
      <c r="G64" t="s">
        <v>363</v>
      </c>
      <c r="H64" s="1">
        <v>44629</v>
      </c>
      <c r="I64" s="1">
        <v>44630.57838467613</v>
      </c>
      <c r="J64" t="s">
        <v>364</v>
      </c>
      <c r="K64" t="s">
        <v>31</v>
      </c>
      <c r="M64" t="s">
        <v>54</v>
      </c>
      <c r="N64" t="s">
        <v>55</v>
      </c>
      <c r="Q64" t="s">
        <v>365</v>
      </c>
      <c r="R64" t="s">
        <v>337</v>
      </c>
      <c r="S64" t="b">
        <v>0</v>
      </c>
      <c r="T64" s="1">
        <v>45078</v>
      </c>
      <c r="U64" s="2">
        <f>HYPERLINK("https://sbirkapp.gov.cz/detail/SPPLJBJ4JO6JUIUG", "https://sbirkapp.gov.cz/detail/SPPLJBJ4JO6JUIUG")</f>
        <v>0</v>
      </c>
      <c r="V64" t="s">
        <v>366</v>
      </c>
      <c r="W64">
        <v>4</v>
      </c>
    </row>
    <row r="65" spans="1:23">
      <c r="A65" t="s">
        <v>23</v>
      </c>
      <c r="B65" t="s">
        <v>24</v>
      </c>
      <c r="C65" t="s">
        <v>25</v>
      </c>
      <c r="D65" t="s">
        <v>26</v>
      </c>
      <c r="E65" t="s">
        <v>367</v>
      </c>
      <c r="F65" t="s">
        <v>44</v>
      </c>
      <c r="G65" t="s">
        <v>165</v>
      </c>
      <c r="H65" s="1">
        <v>44629</v>
      </c>
      <c r="I65" s="1">
        <v>44630.5736588186</v>
      </c>
      <c r="J65" t="s">
        <v>364</v>
      </c>
      <c r="K65" t="s">
        <v>31</v>
      </c>
      <c r="M65" t="s">
        <v>54</v>
      </c>
      <c r="N65" t="s">
        <v>55</v>
      </c>
      <c r="Q65" t="s">
        <v>368</v>
      </c>
      <c r="R65" t="s">
        <v>86</v>
      </c>
      <c r="S65" t="b">
        <v>0</v>
      </c>
      <c r="T65" s="1">
        <v>45299</v>
      </c>
      <c r="U65" s="2">
        <f>HYPERLINK("https://sbirkapp.gov.cz/detail/SPP6JNNDYBJPYM7Q", "https://sbirkapp.gov.cz/detail/SPP6JNNDYBJPYM7Q")</f>
        <v>0</v>
      </c>
      <c r="V65" t="s">
        <v>369</v>
      </c>
      <c r="W6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2026-11-05T01:25:16Z</dcterms:created>
  <dcterms:modified xsi:type="dcterms:W3CDTF">2026-11-05T01:25:16Z</dcterms:modified>
</cp:coreProperties>
</file>