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<sst xmlns="http://schemas.openxmlformats.org/spreadsheetml/2006/main" count="1021" uniqueCount="392">
  <si>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</si>
  <si>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</si>
  <si>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</si>
  <si>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</si>
  <si>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</si>
  <si>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</si>
  <si>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</si>
  <si>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</si>
  <si>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</si>
  <si>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</si>
  <si>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</si>
  <si>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</si>
  <si>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</si>
  <si>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</si>
  <si>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</si>
  <si>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</si>
  <si>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</si>
  <si>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</si>
  <si>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</si>
  <si>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</si>
  <si>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</si>
  <si>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</si>
  <si>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</si>
  <si>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LIBEREC</t>
  </si>
  <si>
    <t>00262978</t>
  </si>
  <si>
    <t>7c6by6u</t>
  </si>
  <si>
    <t>Liberecký kraj</t>
  </si>
  <si>
    <t>3/2026</t>
  </si>
  <si>
    <t>Obecně závazná vyhláška</t>
  </si>
  <si>
    <t>o zákazu odpalování pyrotechnických výrobků a jejich užívání k provádění ohňostrojných prací nebo ohňostrojů</t>
  </si>
  <si>
    <t>2026-04-01</t>
  </si>
  <si>
    <t>Běžný</t>
  </si>
  <si>
    <t>pyrotechnické výrobky; veřejný pořádek - jiné</t>
  </si>
  <si>
    <t>zákon č. 206/2015 Sb., zákon o pyrotechnice - § 35c; zákon č. 128/2000 Sb., o obcích - § 10 písm. a) - jiné</t>
  </si>
  <si>
    <t xml:space="preserve">1/2026: o zákazu odpalování pyrotechnických výrobků a jejich užívání k provádění ohňostrojných prací nebo ohňostrojů </t>
  </si>
  <si>
    <t>1673508019</t>
  </si>
  <si>
    <t>2/2026</t>
  </si>
  <si>
    <t>o nočním klidu</t>
  </si>
  <si>
    <t>2026-05-01</t>
  </si>
  <si>
    <t>noční klid</t>
  </si>
  <si>
    <t>zákon č. 251/2016 Sb., o některých přestupcích - § 5 odst. 7</t>
  </si>
  <si>
    <t>6/2020: o nočním klidu</t>
  </si>
  <si>
    <t>1673434540</t>
  </si>
  <si>
    <t>1/2026</t>
  </si>
  <si>
    <t xml:space="preserve">o zákazu odpalování pyrotechnických výrobků a jejich užívání k provádění ohňostrojných prací nebo ohňostrojů </t>
  </si>
  <si>
    <t>5/2025: o zákazu odpalování pyrotechnických výrobků a jejich užívání k provádění ohňostrojných prací nebo ohňostrojů</t>
  </si>
  <si>
    <t>3/2026: o zákazu odpalování pyrotechnických výrobků a jejich užívání k provádění ohňostrojných prací nebo ohňostrojů</t>
  </si>
  <si>
    <t>1656757571</t>
  </si>
  <si>
    <t>6/2025</t>
  </si>
  <si>
    <t>kterou se mění Obecně závazná vyhláška statutárního města Liberec č. 5/2019, o místním poplatku z pobytu</t>
  </si>
  <si>
    <t>2026-01-01</t>
  </si>
  <si>
    <t>místní poplatek z pobytu</t>
  </si>
  <si>
    <t>zákon č. 565/1990 Sb., o místních poplatcích - § 14 - z pobytu</t>
  </si>
  <si>
    <t>5/2019: o místním poplatku z pobytu</t>
  </si>
  <si>
    <t>1612546366</t>
  </si>
  <si>
    <t>5/2025</t>
  </si>
  <si>
    <t>2025-12-01</t>
  </si>
  <si>
    <t>1/2019: o regulaci používání pyrotechnických výrobků a lampionů štěstí; 8/2023: kterou se mění Obecně závazná vyhláška statutárního města Liberec č. 1/2019, o regulaci používání pyrotechnických výrobků a lampionů štěstí; 2/2024: kterou se mění Obecně závazná vyhláška statutárního města Liberec č. 1/2019, o regulaci používání pyrotechnických výrobků a lampionů štěstí</t>
  </si>
  <si>
    <t>1612483320</t>
  </si>
  <si>
    <t>4/2025</t>
  </si>
  <si>
    <t>Nařízení</t>
  </si>
  <si>
    <t>o stání silničních motorových vozidel na vymezených místních komunikacích ve městě Liberci</t>
  </si>
  <si>
    <t>2025-09-01</t>
  </si>
  <si>
    <t xml:space="preserve">pozemní komunikace - zpoplatnění stání a odstavení </t>
  </si>
  <si>
    <t xml:space="preserve">zákon č. 13/1997 Sb., o pozemních komunikacích - § 23 odst. 1 </t>
  </si>
  <si>
    <t>10/2023: o stání silničních motorových vozidel na vymezených místních komunikacích ve městě Liberci</t>
  </si>
  <si>
    <t>1556887842</t>
  </si>
  <si>
    <t>3/2025</t>
  </si>
  <si>
    <t xml:space="preserve">o zákazu konzumace alkoholických nápojů a o zákazu bivakování a táboření na některých veřejných prostranstvích </t>
  </si>
  <si>
    <t>2025-07-16</t>
  </si>
  <si>
    <t>alkohol - zákaz konzumace; veřejný pořádek - konzumace alkoholu; veřejný pořádek - jiné</t>
  </si>
  <si>
    <t>zákon č. 65/2017 Sb., o ochraně zdraví před škodlivými účinky návykových látek - § 17 odst. 2 písm. a); zákon č. 128/2000 Sb., o obcích - § 10 písm. a) - konzumace alkoholu; zákon č. 128/2000 Sb., o obcích - § 10 písm. a) - jiné</t>
  </si>
  <si>
    <t>5/2012: o zákazu konzumace alkoholických nápojů na veřejném prostranství; 4/2023: kterou se mění Obecně závazná vyhláška statutárního města Liberec č. 5/2012, o zákazu konzumace alkoholických nápojů na veřejném prostranství</t>
  </si>
  <si>
    <t>1545383005</t>
  </si>
  <si>
    <t>2/2025</t>
  </si>
  <si>
    <t>kterou se mění Obecně závazná vyhláška statutárního města Liberec č. 6/2024, o regulaci provozování hazardních her na území statutárního města Liberec</t>
  </si>
  <si>
    <t>2025-06-19</t>
  </si>
  <si>
    <t>hazardní hry</t>
  </si>
  <si>
    <t>zákon č. 186/2016 Sb., o hazardních hrách - § 12 odst. 1</t>
  </si>
  <si>
    <t>6/2024: o regulaci provozování hazardních her na území statutárního města Liberec</t>
  </si>
  <si>
    <t>1532764108</t>
  </si>
  <si>
    <t>1/2025</t>
  </si>
  <si>
    <t xml:space="preserve">kterou se vymezují školské obvody spádových základních škol v Liberci </t>
  </si>
  <si>
    <t>2025-02-20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</si>
  <si>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</si>
  <si>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</si>
  <si>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 xml:space="preserve">4/2024: kterou se vymezují školské obvody spádových základních škol v Liberci </t>
  </si>
  <si>
    <t>1474117546</t>
  </si>
  <si>
    <t>8/2024</t>
  </si>
  <si>
    <t>o vymezení úseků místních komunikací, chodníků a schodišť, na kterých se pro jejich malý dopravní význam nezajišťuje sjízdnost a schůdnost odstraňováním sněhu a náledí</t>
  </si>
  <si>
    <t>2024-11-11</t>
  </si>
  <si>
    <t>pozemní komunikace - vyznačení neudržovaných úseků</t>
  </si>
  <si>
    <t xml:space="preserve">zákon č. 13/1997 Sb., o pozemních komunikacích - § 27 odst. 5 </t>
  </si>
  <si>
    <t>5/2009: o vymezení úseků místních komunikací, chodníků a schodišť, na kterých se pro jejich malý dopravní význam nezajišťuje sjízdnost a schůdnost odstraňováním sněhu a náledí; 9/2023: kterým se mění Nařízení statutárního města Liberec č. 5/2009, o vymezení úseků místních komunikací, chodníků a schodišť, na kterých se pro jejich malý dopravní význam nezajišťuje sjízdnost a schůdnost odstraňováním sněhu a náledí</t>
  </si>
  <si>
    <t>1429795728</t>
  </si>
  <si>
    <t>7/2024</t>
  </si>
  <si>
    <t>o stanovení místních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</si>
  <si>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</si>
  <si>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</si>
  <si>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</si>
  <si>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1/2011: o stanovení místního koeficientu pro výpočet daně z nemovitostí; 2/2011: o použití koeficientu pro výpočet daně z nemovitostí</t>
  </si>
  <si>
    <t>1380533641</t>
  </si>
  <si>
    <t>6/2024</t>
  </si>
  <si>
    <t>o regulaci provozování hazardních her na území statutárního města Liberec</t>
  </si>
  <si>
    <t>2024-06-19</t>
  </si>
  <si>
    <t>1/2023: o regulaci provozování hazardních her na území statutárního města Liberec</t>
  </si>
  <si>
    <t>2/2025: kterou se mění Obecně závazná vyhláška statutárního města Liberec č. 6/2024, o regulaci provozování hazardních her na území statutárního města Liberec</t>
  </si>
  <si>
    <t>1366311409</t>
  </si>
  <si>
    <t>5/2024</t>
  </si>
  <si>
    <t>kterou se mění Obecně závazná vyhláška statutárního města Liberec č. 1/2023, o regulaci provozování hazardních her na území statutárního města Liberec</t>
  </si>
  <si>
    <t>2024-04-15</t>
  </si>
  <si>
    <t xml:space="preserve">zákon č. 186/2016 Sb., o hazardních hrách - § 12 </t>
  </si>
  <si>
    <t>1335136194</t>
  </si>
  <si>
    <t>4/2024</t>
  </si>
  <si>
    <t>2/2021: kterou se vymezují školské obvody spádových základních škol v Liberci</t>
  </si>
  <si>
    <t xml:space="preserve">1/2025: kterou se vymezují školské obvody spádových základních škol v Liberci </t>
  </si>
  <si>
    <t>1335079834</t>
  </si>
  <si>
    <t>3/2024</t>
  </si>
  <si>
    <t xml:space="preserve">kterou se vymezují školské obvody spádových mateřských škol v Liberci </t>
  </si>
  <si>
    <t>školské obvody - mateřské školy</t>
  </si>
  <si>
    <t>zákon č. 561/2004 Sb., školský zákon - § 179 odst. 3 a § 178 odst. 2 písm. b)</t>
  </si>
  <si>
    <t>2/2020: kterou se vymezují školské obvody spádových mateřských škol v Liberci</t>
  </si>
  <si>
    <t>1334428500</t>
  </si>
  <si>
    <t>2/2024</t>
  </si>
  <si>
    <t>kterou se mění Obecně závazná vyhláška statutárního města Liberec č. 1/2019, o regulaci používání pyrotechnických výrobků a lampionů štěstí</t>
  </si>
  <si>
    <t>2024-04-01</t>
  </si>
  <si>
    <t>veřejný pořádek - pyrotechnika</t>
  </si>
  <si>
    <t>zákon č. 128/2000 Sb., o obcích - § 10 písm. a) - pyrotechnika</t>
  </si>
  <si>
    <t>1/2019: o regulaci používání pyrotechnických výrobků a lampionů štěstí</t>
  </si>
  <si>
    <t>5/2025: o zákazu odpalování pyrotechnických výrobků a jejich užívání k provádění ohňostrojných prací nebo ohňostrojů; 5/2025: o zákazu odpalování pyrotechnických výrobků a jejich užívání k provádění ohňostrojných prací nebo ohňostrojů</t>
  </si>
  <si>
    <t>1326622497</t>
  </si>
  <si>
    <t>4/2017</t>
  </si>
  <si>
    <t>o vedení technické mapy města</t>
  </si>
  <si>
    <t>2018-01-01</t>
  </si>
  <si>
    <t>Dle přechodného ustanovení</t>
  </si>
  <si>
    <t>technická mapa</t>
  </si>
  <si>
    <t xml:space="preserve">zákon č. 200/1994 Sb., o zeměměřictví a o změně a doplnění některých zákonů souvisejících s jeho zavedením - § 20 odst. 3 </t>
  </si>
  <si>
    <t>1317998816</t>
  </si>
  <si>
    <t>1/2024</t>
  </si>
  <si>
    <t>kterým se stanovuje Tarif městské dopravy v Liberci v rámci Integrovaného tarifu veřejné dopravy Libereckého kraje</t>
  </si>
  <si>
    <t>2024-02-01</t>
  </si>
  <si>
    <t>regulace cen - stanovení maximálních cen, pokud nejsou stanoveny ministerstvem</t>
  </si>
  <si>
    <t>zákon č. 265/1991 Sb., o působnosti orgánů České republiky v oblasti cen - § 4a odst. 1 písm. a)</t>
  </si>
  <si>
    <t>11/2023: kterým se stanovuje Tarif městské dopravy v Liberci v rámci Integrovaného tarifu veřejné dopravy Libereckého kraje</t>
  </si>
  <si>
    <t>Vyřazeno</t>
  </si>
  <si>
    <t>-</t>
  </si>
  <si>
    <t>1300725048</t>
  </si>
  <si>
    <t>16/2023</t>
  </si>
  <si>
    <t>kterou se mění Obecně závazná vyhláška statutárního města Liberec č. 5/2021,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</si>
  <si>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</si>
  <si>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</si>
  <si>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</si>
  <si>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5/2021: o místním poplatku za obecní systém odpadového hospodářství</t>
  </si>
  <si>
    <t>1286282208</t>
  </si>
  <si>
    <t>15/2023</t>
  </si>
  <si>
    <t>1286277362</t>
  </si>
  <si>
    <t>14/2023</t>
  </si>
  <si>
    <t>kterou se mění Obecně závazná vyhláška statutárního města Liberec č. 2/2016, o místním poplatku za užívání veřejného prostranství na území města Liberce</t>
  </si>
  <si>
    <t>místní poplatek za užívání veřejného prostranství</t>
  </si>
  <si>
    <t>zákon č. 565/1990 Sb., o místních poplatcích - § 14 - za užívání veřejného prostranství</t>
  </si>
  <si>
    <t>2/2016: o místním poplatku za užívání veřejného prostranství na území města Liberce</t>
  </si>
  <si>
    <t>1286262824</t>
  </si>
  <si>
    <t>13/2023</t>
  </si>
  <si>
    <t>kterou se mění Obecně závazná vyhláška statutárního města Liberec č. 4/2019, o místním poplatku ze psů</t>
  </si>
  <si>
    <t>místní poplatek ze psů</t>
  </si>
  <si>
    <t>zákon č. 565/1990 Sb., o místních poplatcích - § 14 - ze psů</t>
  </si>
  <si>
    <t>4/2019: o místním poplatku ze psů</t>
  </si>
  <si>
    <t>1286251711</t>
  </si>
  <si>
    <t>12/2023</t>
  </si>
  <si>
    <t>kterou se stanovují pravidla pro pohyb psů na veřejných prostranstvích v Liberci</t>
  </si>
  <si>
    <t>pohyb psů</t>
  </si>
  <si>
    <t>zákon č. 246/1992 Sb., na ochranu zvířat proti týrání - § 24 odst. 2</t>
  </si>
  <si>
    <t>4/2009: kterou se upravují pravidla pro pohyb psů na veřejném prostranství a vymezují prostory pro volné pobíhání psů</t>
  </si>
  <si>
    <t>1285282987</t>
  </si>
  <si>
    <t>11/2023</t>
  </si>
  <si>
    <t>1/2022: kterým se stanovuje Tarif městské dopravy v Liberci v rámci Integrovaného tarifu veřejné dopravy Libereckého kraje</t>
  </si>
  <si>
    <t>1/2024: kterým se stanovuje Tarif městské dopravy v Liberci v rámci Integrovaného tarifu veřejné dopravy Libereckého kraje</t>
  </si>
  <si>
    <t>1285263388</t>
  </si>
  <si>
    <t>10/2023</t>
  </si>
  <si>
    <t>2023-11-01</t>
  </si>
  <si>
    <t>2/2022: o stání silničních motorových vozidel na vymezených místních komunikacích ve městě Liberci</t>
  </si>
  <si>
    <t>4/2025: o stání silničních motorových vozidel na vymezených místních komunikacích ve městě Liberci</t>
  </si>
  <si>
    <t>1253584784</t>
  </si>
  <si>
    <t>9/2023</t>
  </si>
  <si>
    <t>kterým se mění Nařízení statutárního města Liberec č. 5/2009, o vymezení úseků místních komunikací, chodníků a schodišť, na kterých se pro jejich malý dopravní význam nezajišťuje sjízdnost a schůdnost odstraňováním sněhu a náledí</t>
  </si>
  <si>
    <t>5/2009: o vymezení úseků místních komunikací, chodníků a schodišť, na kterých se pro jejich malý dopravní význam nezajišťuje sjízdnost a schůdnost odstraňováním sněhu a náledí</t>
  </si>
  <si>
    <t>8/2024: o vymezení úseků místních komunikací, chodníků a schodišť, na kterých se pro jejich malý dopravní význam nezajišťuje sjízdnost a schůdnost odstraňováním sněhu a náledí</t>
  </si>
  <si>
    <t>1253300904</t>
  </si>
  <si>
    <t>8/2023</t>
  </si>
  <si>
    <t>2023-05-19</t>
  </si>
  <si>
    <t>1182339795</t>
  </si>
  <si>
    <t>7/2023</t>
  </si>
  <si>
    <t>2023-05-15</t>
  </si>
  <si>
    <t>1182336702</t>
  </si>
  <si>
    <t>6/2023</t>
  </si>
  <si>
    <t>2023-07-01</t>
  </si>
  <si>
    <t>1169625401</t>
  </si>
  <si>
    <t>5/2023</t>
  </si>
  <si>
    <t>kterou se mění Obecně závazná vyhláška statutárního města Liberec č. 2/2019, o stanovení podmínek pro pořádání a průběh akcí typu technoparty a o zabezpečení místních záležitostí veřejného pořádku v souvislosti s jejich konáním</t>
  </si>
  <si>
    <t>2023-04-20</t>
  </si>
  <si>
    <t>veřejný pořádek - regulace akcí typu technoparty</t>
  </si>
  <si>
    <t>zákon č. 128/2000 Sb., o obcích - § 10 písm. b) - regulace akcí typu technoparty</t>
  </si>
  <si>
    <t>2/2019: o stanovení podmínek pro pořádání a průběh akcí typu technoparty a o zabezpečení místních záležitostí veřejného pořádku v souvislosti s jejich konáním</t>
  </si>
  <si>
    <t>1168770663</t>
  </si>
  <si>
    <t>4/2023</t>
  </si>
  <si>
    <t>kterou se mění Obecně závazná vyhláška statutárního města Liberec č. 5/2012, o zákazu konzumace alkoholických nápojů na veřejném prostranství</t>
  </si>
  <si>
    <t>veřejný pořádek - konzumace alkoholu</t>
  </si>
  <si>
    <t>zákon č. 128/2000 Sb., o obcích - § 10 písm. a) - konzumace alkoholu</t>
  </si>
  <si>
    <t>5/2012: o zákazu konzumace alkoholických nápojů na veřejném prostranství</t>
  </si>
  <si>
    <t xml:space="preserve">3/2025: o zákazu konzumace alkoholických nápojů a o zákazu bivakování a táboření na některých veřejných prostranstvích ; 3/2025: o zákazu konzumace alkoholických nápojů a o zákazu bivakování a táboření na některých veřejných prostranstvích </t>
  </si>
  <si>
    <t>1168767269</t>
  </si>
  <si>
    <t>3/2023</t>
  </si>
  <si>
    <t xml:space="preserve">o zřízení městské policie </t>
  </si>
  <si>
    <t>obecní policie</t>
  </si>
  <si>
    <t xml:space="preserve">zákon č. 553/1991 Sb., o obecní policii - § 1 odst. 1 </t>
  </si>
  <si>
    <t>1168756643</t>
  </si>
  <si>
    <t>2/2023</t>
  </si>
  <si>
    <t>o veřejném pořádku</t>
  </si>
  <si>
    <t>veřejný pořádek - hlučné činnosti; veřejný pořádek - podmínky pro pořádání veřejně přístupných akcí; veřejný pořádek - údržba a ochrana veřejné zeleně</t>
  </si>
  <si>
    <t>zákon č. 128/2000 Sb., o obcích - § 10 písm. a) - hlučné činnosti; zákon č. 128/2000 Sb., o obcích - § 10 písm. b) - podmínky pro pořádání veřejně přístupných akcí; zákon č. 128/2000 Sb., o obcích - § 10 písm. c) - údržba a ochrana veřejné zeleně</t>
  </si>
  <si>
    <t>3/2009: o veřejném pořádku; 4/2013: kterou se mění Obecně závazná vyhláška statutárního města Liberec č. 3/2009 o veřejném pořádku; 3/2020: kterou se mění obecně závazná vyhláška statutárního města Liberec č. 3/2009 o veřejném pořádku</t>
  </si>
  <si>
    <t>1168755605</t>
  </si>
  <si>
    <t>1/2023</t>
  </si>
  <si>
    <t>2023-02-15</t>
  </si>
  <si>
    <t>2/2018: o regulaci provozování hazardních her na území statutárního města Liberec</t>
  </si>
  <si>
    <t>5/2024: kterou se mění Obecně závazná vyhláška statutárního města Liberec č. 1/2023, o regulaci provozování hazardních her na území statutárního města Liberec</t>
  </si>
  <si>
    <t>1134966435</t>
  </si>
  <si>
    <t>4/2022</t>
  </si>
  <si>
    <t>2023-01-01</t>
  </si>
  <si>
    <t>1117219570</t>
  </si>
  <si>
    <t>3/2022</t>
  </si>
  <si>
    <t>2022-05-20</t>
  </si>
  <si>
    <t>1033832541</t>
  </si>
  <si>
    <t>2/2022</t>
  </si>
  <si>
    <t>2022-06-01</t>
  </si>
  <si>
    <t>5/2021: o stání silničních motorových vozidel na vymezených místních komunikacích ve městě Liberci</t>
  </si>
  <si>
    <t>1029839832</t>
  </si>
  <si>
    <t>1/2022</t>
  </si>
  <si>
    <t>2022-04-01</t>
  </si>
  <si>
    <t>2/2021: kterým se stanovuje Tarif městské dopravy v Liberci v rámci Integrovaného tarifu veřejné dopravy Libereckého kraje</t>
  </si>
  <si>
    <t>1015142707</t>
  </si>
  <si>
    <t>3/2020</t>
  </si>
  <si>
    <t>kterou se mění obecně závazná vyhláška statutárního města Liberec č. 3/2009 o veřejném pořádku</t>
  </si>
  <si>
    <t>2020-05-18</t>
  </si>
  <si>
    <t>veřejný pořádek - hlučné činnosti</t>
  </si>
  <si>
    <t>zákon č. 128/2000 Sb., o obcích - § 10 písm. a) - hlučné činnosti</t>
  </si>
  <si>
    <t>3/2009: o veřejném pořádku</t>
  </si>
  <si>
    <t>2/2023: o veřejném pořádku</t>
  </si>
  <si>
    <t>1012899400</t>
  </si>
  <si>
    <t>4/2013</t>
  </si>
  <si>
    <t>kterou se mění Obecně závazná vyhláška statutárního města Liberec č. 3/2009 o veřejném pořádku</t>
  </si>
  <si>
    <t>2014-01-01</t>
  </si>
  <si>
    <t>1012899722</t>
  </si>
  <si>
    <t>3/2021</t>
  </si>
  <si>
    <t>2021-05-20</t>
  </si>
  <si>
    <t>1012570292</t>
  </si>
  <si>
    <t>7/2020</t>
  </si>
  <si>
    <t>2020-10-15</t>
  </si>
  <si>
    <t>1012570189</t>
  </si>
  <si>
    <t>5/2020</t>
  </si>
  <si>
    <t>2020-06-15</t>
  </si>
  <si>
    <t>1012565874</t>
  </si>
  <si>
    <t>6/2019</t>
  </si>
  <si>
    <t>2020-01-01</t>
  </si>
  <si>
    <t>1012565308</t>
  </si>
  <si>
    <t>3/2009</t>
  </si>
  <si>
    <t>2010-01-01</t>
  </si>
  <si>
    <t>4/2013: kterou se mění Obecně závazná vyhláška statutárního města Liberec č. 3/2009 o veřejném pořádku; 3/2020: kterou se mění obecně závazná vyhláška statutárního města Liberec č. 3/2009 o veřejném pořádku</t>
  </si>
  <si>
    <t>2/2023: o veřejném pořádku; 2/2023: o veřejném pořádku</t>
  </si>
  <si>
    <t>1010678073</t>
  </si>
  <si>
    <t>2/2016</t>
  </si>
  <si>
    <t>o místním poplatku za užívání veřejného prostranství na území města Liberce</t>
  </si>
  <si>
    <t>2016-07-15</t>
  </si>
  <si>
    <t>6/2019: kterou se mění Obecně závazná vyhláška statutárního města Liberec č. 2/2016, o místním poplatku za užívání veřejného prostranství na území města Liberce; 5/2020: kterou se mění Obecně závazná vyhláška statutárního města Liberec č. 2/2016, o místním poplatku za užívání veřejného prostranství na území města Liberce; 7/2020: kterou se mění Obecně závazná vyhláška statutárního města Liberec č. 2/2016, o místním poplatku za užívání veřejného prostranství na území města Liberce; 3/2021: kterou se mění Obecně závazná vyhláška statutárního města Liberec č. 2/2016, o místním poplatku za užívání veřejného prostranství na území města Liberce; 3/2022: kterou se mění Obecně závazná vyhláška statutárního města Liberec č. 2/2016, o místním poplatku za užívání veřejného prostranství na území města Liberce; 7/2023: kterou se mění Obecně závazná vyhláška statutárního města Liberec č. 2/2016, o místním poplatku za užívání veřejného prostranství na území města Liberce; 14/2023: kterou se mění Obecně závazná vyhláška statutárního města Liberec č. 2/2016, o místním poplatku za užívání veřejného prostranství na území města Liberce</t>
  </si>
  <si>
    <t>1010678059</t>
  </si>
  <si>
    <t>1/2021</t>
  </si>
  <si>
    <t>2021-03-17</t>
  </si>
  <si>
    <t>1010301709</t>
  </si>
  <si>
    <t>8/2020</t>
  </si>
  <si>
    <t>2021-01-01</t>
  </si>
  <si>
    <t>1010301241</t>
  </si>
  <si>
    <t>5/2019</t>
  </si>
  <si>
    <t>o místním poplatku z pobytu</t>
  </si>
  <si>
    <t>8/2020: kterou se mění Obecně závazná vyhláška statutárního města Liberec č. 5/2019, o místním poplatku z pobytu; 1/2021: kterou se mění Obecně závazná vyhláška statutárního města Liberec č. 5/2019, o místním poplatku z pobytu; 6/2023: kterou se mění Obecně závazná vyhláška statutárního města Liberec č. 5/2019, o místním poplatku z pobytu; 15/2023: kterou se mění Obecně závazná vyhláška statutárního města Liberec č. 5/2019, o místním poplatku z pobytu; 6/2025: kterou se mění Obecně závazná vyhláška statutárního města Liberec č. 5/2019, o místním poplatku z pobytu</t>
  </si>
  <si>
    <t>1010293219</t>
  </si>
  <si>
    <t>3/2017</t>
  </si>
  <si>
    <t>kterou se mění Obecně závazná vyhláška statutárního města Liberec č. 4/2009, kterou se upravují pravidla pro pohyb psů na veřejném prostranství a vymezují prostory pro volné pobíhání psů</t>
  </si>
  <si>
    <t>2017-10-01</t>
  </si>
  <si>
    <t>1009748100</t>
  </si>
  <si>
    <t>2/2011</t>
  </si>
  <si>
    <t>o použití koeficientu pro výpočet daně z nemovitostí</t>
  </si>
  <si>
    <t>2012-01-01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</si>
  <si>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</si>
  <si>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</si>
  <si>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7/2024: o stanovení místních koeficientů daně z nemovitých věcí; 7/2024: o stanovení místních koeficientů daně z nemovitých věcí</t>
  </si>
  <si>
    <t>1009732822</t>
  </si>
  <si>
    <t>4/2009</t>
  </si>
  <si>
    <t>kterou se upravují pravidla pro pohyb psů na veřejném prostranství a vymezují prostory pro volné pobíhání psů</t>
  </si>
  <si>
    <t>2009-11-23</t>
  </si>
  <si>
    <t>3/2017: kterou se mění Obecně závazná vyhláška statutárního města Liberec č. 4/2009, kterou se upravují pravidla pro pohyb psů na veřejném prostranství a vymezují prostory pro volné pobíhání psů</t>
  </si>
  <si>
    <t>12/2023: kterou se stanovují pravidla pro pohyb psů na veřejných prostranstvích v Liberci</t>
  </si>
  <si>
    <t>1009732793</t>
  </si>
  <si>
    <t>1/2011</t>
  </si>
  <si>
    <t>o stanovení místního koeficientu pro výpočet daně z nemovitostí</t>
  </si>
  <si>
    <t>daň z nemovitých věcí - místní koeficient</t>
  </si>
  <si>
    <t>zákon č. 338/1992 Sb., o dani z nemovitých věcí - § 12</t>
  </si>
  <si>
    <t>1009732918</t>
  </si>
  <si>
    <t>2/2019</t>
  </si>
  <si>
    <t>o stanovení podmínek pro pořádání a průběh akcí typu technoparty a o zabezpečení místních záležitostí veřejného pořádku v souvislosti s jejich konáním</t>
  </si>
  <si>
    <t>2019-03-17</t>
  </si>
  <si>
    <t>5/2023: kterou se mění Obecně závazná vyhláška statutárního města Liberec č. 2/2019, o stanovení podmínek pro pořádání a průběh akcí typu technoparty a o zabezpečení místních záležitostí veřejného pořádku v souvislosti s jejich konáním</t>
  </si>
  <si>
    <t>1009098796</t>
  </si>
  <si>
    <t>1/2019</t>
  </si>
  <si>
    <t>o regulaci používání pyrotechnických výrobků a lampionů štěstí</t>
  </si>
  <si>
    <t>2019-04-17</t>
  </si>
  <si>
    <t>8/2023: kterou se mění Obecně závazná vyhláška statutárního města Liberec č. 1/2019, o regulaci používání pyrotechnických výrobků a lampionů štěstí; 2/2024: kterou se mění Obecně závazná vyhláška statutárního města Liberec č. 1/2019, o regulaci používání pyrotechnických výrobků a lampionů štěstí</t>
  </si>
  <si>
    <t>1009098946</t>
  </si>
  <si>
    <t>5/2012</t>
  </si>
  <si>
    <t>o zákazu konzumace alkoholických nápojů na veřejném prostranství</t>
  </si>
  <si>
    <t>2013-01-01</t>
  </si>
  <si>
    <t>4/2023: kterou se mění Obecně závazná vyhláška statutárního města Liberec č. 5/2012, o zákazu konzumace alkoholických nápojů na veřejném prostranství</t>
  </si>
  <si>
    <t>1009099251</t>
  </si>
  <si>
    <t>2/2018</t>
  </si>
  <si>
    <t>2018-04-04</t>
  </si>
  <si>
    <t>1009099355</t>
  </si>
  <si>
    <t>4/2021</t>
  </si>
  <si>
    <t>kterou se mění Obecně závazná vyhláška statutárního města Liberec č. 7/2011, Statut města Liberec</t>
  </si>
  <si>
    <t>2021-05-19</t>
  </si>
  <si>
    <t>statut</t>
  </si>
  <si>
    <t>zákon č. 128/2000 Sb., o obcích - § 130</t>
  </si>
  <si>
    <t>7/2011: Statut města Liberec</t>
  </si>
  <si>
    <t>1008698094</t>
  </si>
  <si>
    <t>7/2011</t>
  </si>
  <si>
    <t>Statut města Liberec</t>
  </si>
  <si>
    <t>4/2021: kterou se mění Obecně závazná vyhláška statutárního města Liberec č. 7/2011, Statut města Liberec</t>
  </si>
  <si>
    <t>1008671806</t>
  </si>
  <si>
    <t>4/2019</t>
  </si>
  <si>
    <t>o místním poplatku ze psů</t>
  </si>
  <si>
    <t>13/2023: kterou se mění Obecně závazná vyhláška statutárního města Liberec č. 4/2019, o místním poplatku ze psů</t>
  </si>
  <si>
    <t>1007840981</t>
  </si>
  <si>
    <t>7/2010</t>
  </si>
  <si>
    <t>VÝMAZ</t>
  </si>
  <si>
    <t>1007840595</t>
  </si>
  <si>
    <t>9/2010</t>
  </si>
  <si>
    <t>1007841301</t>
  </si>
  <si>
    <t>6/2020</t>
  </si>
  <si>
    <t>2020-06-17</t>
  </si>
  <si>
    <t>zákon č. 251/2016 Sb., o některých přestupcích - § 5 odst. 6</t>
  </si>
  <si>
    <t>2/2026: o nočním klidu; 2/2026: o nočním klidu</t>
  </si>
  <si>
    <t>1007841303</t>
  </si>
  <si>
    <t>6/2021</t>
  </si>
  <si>
    <t>kterou se stanoví nastavení obecního systému odpadového hospodářství a nakládání se stavebním a demoličním odpadem ve statutárním městě Liberec</t>
  </si>
  <si>
    <t>2022-01-01</t>
  </si>
  <si>
    <t>systém odpadového hospodářství</t>
  </si>
  <si>
    <t>zákon č. 541/2020 Sb., o odpadech - § 59 odst. 4</t>
  </si>
  <si>
    <t>1007840987</t>
  </si>
  <si>
    <t>2/2021</t>
  </si>
  <si>
    <t>kterou se vymezují školské obvody spádových základních škol v Liberci</t>
  </si>
  <si>
    <t>1007841309</t>
  </si>
  <si>
    <t>2/2020</t>
  </si>
  <si>
    <t>kterou se vymezují školské obvody spádových mateřských škol v Liberci</t>
  </si>
  <si>
    <t>2020-03-20</t>
  </si>
  <si>
    <t xml:space="preserve">3/2024: kterou se vymezují školské obvody spádových mateřských škol v Liberci </t>
  </si>
  <si>
    <t>1007841355</t>
  </si>
  <si>
    <t>5/2021</t>
  </si>
  <si>
    <t>o místním poplatku za obecní systém odpadového hospodářství</t>
  </si>
  <si>
    <t>4/2022: kterou se mění Obecně závazná vyhláška statutárního města Liberec č. 5/2021, o místním poplatku za obecní systém odpadového hospodářství; 4/2022: kterou se mění Obecně závazná vyhláška statutárního města Liberec č. 5/2021, o místním poplatku za obecní systém odpadového hospodářství; 16/2023: kterou se mění Obecně závazná vyhláška statutárního města Liberec č. 5/2021, o místním poplatku za obecní systém odpadového hospodářství</t>
  </si>
  <si>
    <t>1007839986</t>
  </si>
  <si>
    <t>2021-07-01</t>
  </si>
  <si>
    <t>1/2022: kterým se stanovuje Tarif městské dopravy v Liberci v rámci Integrovaného tarifu veřejné dopravy Libereckého kraje; 1/2022: kterým se stanovuje Tarif městské dopravy v Liberci v rámci Integrovaného tarifu veřejné dopravy Libereckého kraje</t>
  </si>
  <si>
    <t>1004960968</t>
  </si>
  <si>
    <t>5/2009</t>
  </si>
  <si>
    <t>2009-11-05</t>
  </si>
  <si>
    <t>9/2023: kterým se mění Nařízení statutárního města Liberec č. 5/2009, o vymezení úseků místních komunikací, chodníků a schodišť, na kterých se pro jejich malý dopravní význam nezajišťuje sjízdnost a schůdnost odstraňováním sněhu a náledí</t>
  </si>
  <si>
    <t>1004960932</t>
  </si>
  <si>
    <t>1/2021: o stání silničních motorových vozidel na vymezených místních komunikacích ve městě Liberci</t>
  </si>
  <si>
    <t>1004961012</t>
  </si>
  <si>
    <t>1/2020</t>
  </si>
  <si>
    <t>o záměru zadat zpracování lesních hospodářských osnov</t>
  </si>
  <si>
    <t>2020-07-30</t>
  </si>
  <si>
    <t>lesní hospodářské osnovy</t>
  </si>
  <si>
    <t>zákon č. 289/1995 Sb., lesní zákon - § 25 odst. 2</t>
  </si>
  <si>
    <t>1004960723</t>
  </si>
  <si>
    <t>2021-06-23</t>
  </si>
  <si>
    <t>1004959886</t>
  </si>
  <si>
    <t>2021-05-01</t>
  </si>
  <si>
    <t>1004675576</t>
  </si>
  <si>
    <t>kterým se vydává Tržní řád</t>
  </si>
  <si>
    <t>2021-10-11</t>
  </si>
  <si>
    <t>regulace prodeje zboží a nabízení služeb - tržní řád</t>
  </si>
  <si>
    <t xml:space="preserve">zákon č. 455/1991 Sb., živnostenský zákon - § 18 odst. 1 </t>
  </si>
  <si>
    <t>1004641420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</si>
</sst>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46107</v>
      </c>
      <c r="I2" s="1">
        <v>46113.64021251768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HYPERLINK("https://sbirkapp.gov.cz/detail/SPPV7OUOHBZJOZXI", "https://sbirkapp.gov.cz/detail/SPPV7OUOHBZJOZXI")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46107</v>
      </c>
      <c r="I3" s="1">
        <v>46113.58562149252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HYPERLINK("https://sbirkapp.gov.cz/detail/SPPBUMX2IE7342WC", "https://sbirkapp.gov.cz/detail/SPPBUMX2IE7342WC")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46079</v>
      </c>
      <c r="I4" s="1">
        <v>46080.39858662265</v>
      </c>
      <c r="J4" t="s">
        <v>30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46113</v>
      </c>
      <c r="U4" s="2">
        <f>HYPERLINK("https://sbirkapp.gov.cz/detail/SPP2PXXU3SPHT5N4", "https://sbirkapp.gov.cz/detail/SPP2PXXU3SPHT5N4")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45988</v>
      </c>
      <c r="I5" s="1">
        <v>45989.44497380642</v>
      </c>
      <c r="J5" t="s">
        <v>50</v>
      </c>
      <c r="K5" t="s">
        <v>31</v>
      </c>
      <c r="M5" t="s">
        <v>51</v>
      </c>
      <c r="N5" t="s">
        <v>52</v>
      </c>
      <c r="O5" t="s">
        <v>53</v>
      </c>
      <c r="S5" t="b">
        <v>1</v>
      </c>
      <c r="U5" s="2">
        <f>HYPERLINK("https://sbirkapp.gov.cz/detail/SPPOIIWFSEWKOKA4", "https://sbirkapp.gov.cz/detail/SPPOIIWFSEWKOKA4")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29</v>
      </c>
      <c r="H6" s="1">
        <v>45988</v>
      </c>
      <c r="I6" s="1">
        <v>45989.39509775296</v>
      </c>
      <c r="J6" t="s">
        <v>56</v>
      </c>
      <c r="K6" t="s">
        <v>31</v>
      </c>
      <c r="M6" t="s">
        <v>32</v>
      </c>
      <c r="N6" t="s">
        <v>33</v>
      </c>
      <c r="P6" t="s">
        <v>57</v>
      </c>
      <c r="R6" t="s">
        <v>34</v>
      </c>
      <c r="S6" t="b">
        <v>0</v>
      </c>
      <c r="T6" s="1">
        <v>46113</v>
      </c>
      <c r="U6" s="2">
        <f>HYPERLINK("https://sbirkapp.gov.cz/detail/SPPCBDABBLOHOHCC", "https://sbirkapp.gov.cz/detail/SPPCBDABBLOHOHCC")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60</v>
      </c>
      <c r="G7" t="s">
        <v>61</v>
      </c>
      <c r="H7" s="1">
        <v>45853</v>
      </c>
      <c r="I7" s="1">
        <v>45863.45798263467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HYPERLINK("https://sbirkapp.gov.cz/detail/SPPT2UNQLGEUDXNO", "https://sbirkapp.gov.cz/detail/SPPT2UNQLGEUDXNO")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45834</v>
      </c>
      <c r="I8" s="1">
        <v>45838.27314302637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HYPERLINK("https://sbirkapp.gov.cz/detail/SPPQNQIXTH5IPZDG", "https://sbirkapp.gov.cz/detail/SPPQNQIXTH5IPZDG")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45806</v>
      </c>
      <c r="I9" s="1">
        <v>45810.27187146964</v>
      </c>
      <c r="J9" t="s">
        <v>76</v>
      </c>
      <c r="K9" t="s">
        <v>31</v>
      </c>
      <c r="M9" t="s">
        <v>77</v>
      </c>
      <c r="N9" t="s">
        <v>78</v>
      </c>
      <c r="O9" t="s">
        <v>79</v>
      </c>
      <c r="S9" t="b">
        <v>1</v>
      </c>
      <c r="U9" s="2">
        <f>HYPERLINK("https://sbirkapp.gov.cz/detail/SPPXAGXTZR2R4UOQ", "https://sbirkapp.gov.cz/detail/SPPXAGXTZR2R4UOQ")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45687</v>
      </c>
      <c r="I10" s="1">
        <v>45691.38844482753</v>
      </c>
      <c r="J10" t="s">
        <v>83</v>
      </c>
      <c r="K10" t="s">
        <v>31</v>
      </c>
      <c r="M10" t="s">
        <v>84</v>
      </c>
      <c r="N10" t="s">
        <v>85</v>
      </c>
      <c r="P10" t="s">
        <v>86</v>
      </c>
      <c r="S10" t="b">
        <v>1</v>
      </c>
      <c r="U10" s="2">
        <f>HYPERLINK("https://sbirkapp.gov.cz/detail/SPPNYNWNNUUQF4Z2", "https://sbirkapp.gov.cz/detail/SPPNYNWNNUUQF4Z2")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60</v>
      </c>
      <c r="G11" t="s">
        <v>89</v>
      </c>
      <c r="H11" s="1">
        <v>45587</v>
      </c>
      <c r="I11" s="1">
        <v>45588.62358879924</v>
      </c>
      <c r="J11" t="s">
        <v>90</v>
      </c>
      <c r="K11" t="s">
        <v>31</v>
      </c>
      <c r="M11" t="s">
        <v>91</v>
      </c>
      <c r="N11" t="s">
        <v>92</v>
      </c>
      <c r="P11" t="s">
        <v>93</v>
      </c>
      <c r="S11" t="b">
        <v>1</v>
      </c>
      <c r="U11" s="2">
        <f>HYPERLINK("https://sbirkapp.gov.cz/detail/SPPUX3AVREDP2NCI", "https://sbirkapp.gov.cz/detail/SPPUX3AVREDP2NCI")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45470</v>
      </c>
      <c r="I12" s="1">
        <v>45475.50585370151</v>
      </c>
      <c r="J12" t="s">
        <v>97</v>
      </c>
      <c r="K12" t="s">
        <v>31</v>
      </c>
      <c r="M12" t="s">
        <v>98</v>
      </c>
      <c r="N12" t="s">
        <v>99</v>
      </c>
      <c r="P12" t="s">
        <v>100</v>
      </c>
      <c r="S12" t="b">
        <v>1</v>
      </c>
      <c r="U12" s="2">
        <f>HYPERLINK("https://sbirkapp.gov.cz/detail/SPPV27FLXFIKZAXU", "https://sbirkapp.gov.cz/detail/SPPV27FLXFIKZAXU")</f>
        <v>0</v>
      </c>
      <c r="V12" t="s">
        <v>101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28</v>
      </c>
      <c r="G13" t="s">
        <v>103</v>
      </c>
      <c r="H13" s="1">
        <v>45442</v>
      </c>
      <c r="I13" s="1">
        <v>45443.51972328389</v>
      </c>
      <c r="J13" t="s">
        <v>104</v>
      </c>
      <c r="K13" t="s">
        <v>31</v>
      </c>
      <c r="M13" t="s">
        <v>77</v>
      </c>
      <c r="N13" t="s">
        <v>78</v>
      </c>
      <c r="P13" t="s">
        <v>105</v>
      </c>
      <c r="Q13" t="s">
        <v>106</v>
      </c>
      <c r="S13" t="b">
        <v>1</v>
      </c>
      <c r="U13" s="2">
        <f>HYPERLINK("https://sbirkapp.gov.cz/detail/SPPHWHB4W6XPGFPS", "https://sbirkapp.gov.cz/detail/SPPHWHB4W6XPGFPS")</f>
        <v>0</v>
      </c>
      <c r="V13" t="s">
        <v>107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108</v>
      </c>
      <c r="F14" t="s">
        <v>28</v>
      </c>
      <c r="G14" t="s">
        <v>109</v>
      </c>
      <c r="H14" s="1">
        <v>45372</v>
      </c>
      <c r="I14" s="1">
        <v>45377.46457513361</v>
      </c>
      <c r="J14" t="s">
        <v>110</v>
      </c>
      <c r="K14" t="s">
        <v>31</v>
      </c>
      <c r="M14" t="s">
        <v>77</v>
      </c>
      <c r="N14" t="s">
        <v>111</v>
      </c>
      <c r="O14" t="s">
        <v>105</v>
      </c>
      <c r="S14" t="b">
        <v>1</v>
      </c>
      <c r="U14" s="2">
        <f>HYPERLINK("https://sbirkapp.gov.cz/detail/SPPFKEXCFOKLOXWS", "https://sbirkapp.gov.cz/detail/SPPFKEXCFOKLOXWS")</f>
        <v>0</v>
      </c>
      <c r="V14" t="s">
        <v>112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28</v>
      </c>
      <c r="G15" t="s">
        <v>82</v>
      </c>
      <c r="H15" s="1">
        <v>45372</v>
      </c>
      <c r="I15" s="1">
        <v>45377.42135760493</v>
      </c>
      <c r="J15" t="s">
        <v>110</v>
      </c>
      <c r="K15" t="s">
        <v>31</v>
      </c>
      <c r="M15" t="s">
        <v>84</v>
      </c>
      <c r="N15" t="s">
        <v>85</v>
      </c>
      <c r="P15" t="s">
        <v>114</v>
      </c>
      <c r="R15" t="s">
        <v>115</v>
      </c>
      <c r="S15" t="b">
        <v>0</v>
      </c>
      <c r="T15" s="1">
        <v>45708</v>
      </c>
      <c r="U15" s="2">
        <f>HYPERLINK("https://sbirkapp.gov.cz/detail/SPPGKN5AMTNLA5MS", "https://sbirkapp.gov.cz/detail/SPPGKN5AMTNLA5MS")</f>
        <v>0</v>
      </c>
      <c r="V15" t="s">
        <v>116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118</v>
      </c>
      <c r="H16" s="1">
        <v>45372</v>
      </c>
      <c r="I16" s="1">
        <v>45376.48450711613</v>
      </c>
      <c r="J16" t="s">
        <v>110</v>
      </c>
      <c r="K16" t="s">
        <v>31</v>
      </c>
      <c r="M16" t="s">
        <v>119</v>
      </c>
      <c r="N16" t="s">
        <v>120</v>
      </c>
      <c r="P16" t="s">
        <v>121</v>
      </c>
      <c r="S16" t="b">
        <v>1</v>
      </c>
      <c r="U16" s="2">
        <f>HYPERLINK("https://sbirkapp.gov.cz/detail/SPPKXJSKJQ5ONMHY", "https://sbirkapp.gov.cz/detail/SPPKXJSKJQ5ONMHY")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45344</v>
      </c>
      <c r="I17" s="1">
        <v>45359.48198295763</v>
      </c>
      <c r="J17" t="s">
        <v>125</v>
      </c>
      <c r="K17" t="s">
        <v>31</v>
      </c>
      <c r="M17" t="s">
        <v>126</v>
      </c>
      <c r="N17" t="s">
        <v>127</v>
      </c>
      <c r="O17" t="s">
        <v>128</v>
      </c>
      <c r="R17" t="s">
        <v>129</v>
      </c>
      <c r="S17" t="b">
        <v>0</v>
      </c>
      <c r="T17" s="1">
        <v>45992</v>
      </c>
      <c r="U17" s="2">
        <f>HYPERLINK("https://sbirkapp.gov.cz/detail/SPPMC6IVQOAPVDIK", "https://sbirkapp.gov.cz/detail/SPPMC6IVQOAPVDIK")</f>
        <v>0</v>
      </c>
      <c r="V17" t="s">
        <v>130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131</v>
      </c>
      <c r="F18" t="s">
        <v>28</v>
      </c>
      <c r="G18" t="s">
        <v>132</v>
      </c>
      <c r="H18" s="1">
        <v>43073</v>
      </c>
      <c r="I18" s="1">
        <v>45342.43935937043</v>
      </c>
      <c r="J18" t="s">
        <v>133</v>
      </c>
      <c r="K18" t="s">
        <v>134</v>
      </c>
      <c r="L18" s="1">
        <v>43073</v>
      </c>
      <c r="M18" t="s">
        <v>135</v>
      </c>
      <c r="N18" t="s">
        <v>136</v>
      </c>
      <c r="S18" t="b">
        <v>1</v>
      </c>
      <c r="U18" s="2">
        <f>HYPERLINK("https://sbirkapp.gov.cz/detail/SPPFUQ32ADJ4AYGE", "https://sbirkapp.gov.cz/detail/SPPFUQ32ADJ4AYGE")</f>
        <v>0</v>
      </c>
      <c r="V18" t="s">
        <v>137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138</v>
      </c>
      <c r="F19" t="s">
        <v>60</v>
      </c>
      <c r="G19" t="s">
        <v>139</v>
      </c>
      <c r="H19" s="1">
        <v>45307</v>
      </c>
      <c r="I19" s="1">
        <v>45307.61776373127</v>
      </c>
      <c r="J19" t="s">
        <v>140</v>
      </c>
      <c r="K19" t="s">
        <v>31</v>
      </c>
      <c r="M19" t="s">
        <v>141</v>
      </c>
      <c r="N19" t="s">
        <v>142</v>
      </c>
      <c r="P19" t="s">
        <v>143</v>
      </c>
      <c r="S19" t="s">
        <v>144</v>
      </c>
      <c r="T19" t="s">
        <v>145</v>
      </c>
      <c r="U19" s="2">
        <f>HYPERLINK("https://sbirkapp.gov.cz/detail/SPPRPVBVYGWLIIDM", "https://sbirkapp.gov.cz/detail/SPPRPVBVYGWLIIDM")</f>
        <v>0</v>
      </c>
      <c r="V19" t="s">
        <v>146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147</v>
      </c>
      <c r="F20" t="s">
        <v>28</v>
      </c>
      <c r="G20" t="s">
        <v>148</v>
      </c>
      <c r="H20" s="1">
        <v>45274</v>
      </c>
      <c r="I20" s="1">
        <v>45275.42924929599</v>
      </c>
      <c r="J20" t="s">
        <v>149</v>
      </c>
      <c r="K20" t="s">
        <v>31</v>
      </c>
      <c r="M20" t="s">
        <v>150</v>
      </c>
      <c r="N20" t="s">
        <v>151</v>
      </c>
      <c r="O20" t="s">
        <v>152</v>
      </c>
      <c r="S20" t="b">
        <v>1</v>
      </c>
      <c r="U20" s="2">
        <f>HYPERLINK("https://sbirkapp.gov.cz/detail/SPPQGOA7SNKTGDQK", "https://sbirkapp.gov.cz/detail/SPPQGOA7SNKTGDQK")</f>
        <v>0</v>
      </c>
      <c r="V20" t="s">
        <v>153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154</v>
      </c>
      <c r="F21" t="s">
        <v>28</v>
      </c>
      <c r="G21" t="s">
        <v>49</v>
      </c>
      <c r="H21" s="1">
        <v>45274</v>
      </c>
      <c r="I21" s="1">
        <v>45275.42552997459</v>
      </c>
      <c r="J21" t="s">
        <v>149</v>
      </c>
      <c r="K21" t="s">
        <v>31</v>
      </c>
      <c r="M21" t="s">
        <v>51</v>
      </c>
      <c r="N21" t="s">
        <v>52</v>
      </c>
      <c r="O21" t="s">
        <v>53</v>
      </c>
      <c r="S21" t="b">
        <v>1</v>
      </c>
      <c r="U21" s="2">
        <f>HYPERLINK("https://sbirkapp.gov.cz/detail/SPP2E425AN4DRDZE", "https://sbirkapp.gov.cz/detail/SPP2E425AN4DRDZE")</f>
        <v>0</v>
      </c>
      <c r="V21" t="s">
        <v>155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156</v>
      </c>
      <c r="F22" t="s">
        <v>28</v>
      </c>
      <c r="G22" t="s">
        <v>157</v>
      </c>
      <c r="H22" s="1">
        <v>45274</v>
      </c>
      <c r="I22" s="1">
        <v>45275.41818374037</v>
      </c>
      <c r="J22" t="s">
        <v>149</v>
      </c>
      <c r="K22" t="s">
        <v>31</v>
      </c>
      <c r="M22" t="s">
        <v>158</v>
      </c>
      <c r="N22" t="s">
        <v>159</v>
      </c>
      <c r="O22" t="s">
        <v>160</v>
      </c>
      <c r="S22" t="b">
        <v>1</v>
      </c>
      <c r="U22" s="2">
        <f>HYPERLINK("https://sbirkapp.gov.cz/detail/SPPUXXWFEOZA3ZP4", "https://sbirkapp.gov.cz/detail/SPPUXXWFEOZA3ZP4")</f>
        <v>0</v>
      </c>
      <c r="V22" t="s">
        <v>161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162</v>
      </c>
      <c r="F23" t="s">
        <v>28</v>
      </c>
      <c r="G23" t="s">
        <v>163</v>
      </c>
      <c r="H23" s="1">
        <v>45274</v>
      </c>
      <c r="I23" s="1">
        <v>45275.40964160435</v>
      </c>
      <c r="J23" t="s">
        <v>149</v>
      </c>
      <c r="K23" t="s">
        <v>31</v>
      </c>
      <c r="M23" t="s">
        <v>164</v>
      </c>
      <c r="N23" t="s">
        <v>165</v>
      </c>
      <c r="O23" t="s">
        <v>166</v>
      </c>
      <c r="S23" t="b">
        <v>1</v>
      </c>
      <c r="U23" s="2">
        <f>HYPERLINK("https://sbirkapp.gov.cz/detail/SPPLX2M2ZL44JWEG", "https://sbirkapp.gov.cz/detail/SPPLX2M2ZL44JWEG")</f>
        <v>0</v>
      </c>
      <c r="V23" t="s">
        <v>167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168</v>
      </c>
      <c r="F24" t="s">
        <v>28</v>
      </c>
      <c r="G24" t="s">
        <v>169</v>
      </c>
      <c r="H24" s="1">
        <v>45260</v>
      </c>
      <c r="I24" s="1">
        <v>45273.61837850303</v>
      </c>
      <c r="J24" t="s">
        <v>149</v>
      </c>
      <c r="K24" t="s">
        <v>31</v>
      </c>
      <c r="M24" t="s">
        <v>170</v>
      </c>
      <c r="N24" t="s">
        <v>171</v>
      </c>
      <c r="P24" t="s">
        <v>172</v>
      </c>
      <c r="S24" t="b">
        <v>1</v>
      </c>
      <c r="U24" s="2">
        <f>HYPERLINK("https://sbirkapp.gov.cz/detail/SPPOCJWDVY6T5GZM", "https://sbirkapp.gov.cz/detail/SPPOCJWDVY6T5GZM")</f>
        <v>0</v>
      </c>
      <c r="V24" t="s">
        <v>173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174</v>
      </c>
      <c r="F25" t="s">
        <v>60</v>
      </c>
      <c r="G25" t="s">
        <v>139</v>
      </c>
      <c r="H25" s="1">
        <v>45251</v>
      </c>
      <c r="I25" s="1">
        <v>45273.60146858538</v>
      </c>
      <c r="J25" t="s">
        <v>149</v>
      </c>
      <c r="K25" t="s">
        <v>31</v>
      </c>
      <c r="M25" t="s">
        <v>141</v>
      </c>
      <c r="N25" t="s">
        <v>142</v>
      </c>
      <c r="P25" t="s">
        <v>175</v>
      </c>
      <c r="R25" t="s">
        <v>176</v>
      </c>
      <c r="S25" t="b">
        <v>0</v>
      </c>
      <c r="T25" s="1">
        <v>45323</v>
      </c>
      <c r="U25" s="2">
        <f>HYPERLINK("https://sbirkapp.gov.cz/detail/SPPIIYKWHUJFAB7K", "https://sbirkapp.gov.cz/detail/SPPIIYKWHUJFAB7K")</f>
        <v>0</v>
      </c>
      <c r="V25" t="s">
        <v>177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178</v>
      </c>
      <c r="F26" t="s">
        <v>60</v>
      </c>
      <c r="G26" t="s">
        <v>61</v>
      </c>
      <c r="H26" s="1">
        <v>45209</v>
      </c>
      <c r="I26" s="1">
        <v>45212.34355004093</v>
      </c>
      <c r="J26" t="s">
        <v>179</v>
      </c>
      <c r="K26" t="s">
        <v>31</v>
      </c>
      <c r="M26" t="s">
        <v>63</v>
      </c>
      <c r="N26" t="s">
        <v>64</v>
      </c>
      <c r="P26" t="s">
        <v>180</v>
      </c>
      <c r="R26" t="s">
        <v>181</v>
      </c>
      <c r="S26" t="b">
        <v>0</v>
      </c>
      <c r="T26" s="1">
        <v>45901</v>
      </c>
      <c r="U26" s="2">
        <f>HYPERLINK("https://sbirkapp.gov.cz/detail/SPPTCUIBHNO3LW46", "https://sbirkapp.gov.cz/detail/SPPTCUIBHNO3LW46")</f>
        <v>0</v>
      </c>
      <c r="V26" t="s">
        <v>182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183</v>
      </c>
      <c r="F27" t="s">
        <v>60</v>
      </c>
      <c r="G27" t="s">
        <v>184</v>
      </c>
      <c r="H27" s="1">
        <v>45209</v>
      </c>
      <c r="I27" s="1">
        <v>45211.6206779247</v>
      </c>
      <c r="J27" t="s">
        <v>179</v>
      </c>
      <c r="K27" t="s">
        <v>31</v>
      </c>
      <c r="M27" t="s">
        <v>91</v>
      </c>
      <c r="N27" t="s">
        <v>92</v>
      </c>
      <c r="O27" t="s">
        <v>185</v>
      </c>
      <c r="R27" t="s">
        <v>186</v>
      </c>
      <c r="S27" t="b">
        <v>0</v>
      </c>
      <c r="T27" s="1">
        <v>45607</v>
      </c>
      <c r="U27" s="2">
        <f>HYPERLINK("https://sbirkapp.gov.cz/detail/SPPPPR6QBTRI76GO", "https://sbirkapp.gov.cz/detail/SPPPPR6QBTRI76GO")</f>
        <v>0</v>
      </c>
      <c r="V27" t="s">
        <v>187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188</v>
      </c>
      <c r="F28" t="s">
        <v>28</v>
      </c>
      <c r="G28" t="s">
        <v>124</v>
      </c>
      <c r="H28" s="1">
        <v>45043</v>
      </c>
      <c r="I28" s="1">
        <v>45044.40328063238</v>
      </c>
      <c r="J28" t="s">
        <v>189</v>
      </c>
      <c r="K28" t="s">
        <v>31</v>
      </c>
      <c r="M28" t="s">
        <v>126</v>
      </c>
      <c r="N28" t="s">
        <v>127</v>
      </c>
      <c r="O28" t="s">
        <v>128</v>
      </c>
      <c r="R28" t="s">
        <v>129</v>
      </c>
      <c r="S28" t="b">
        <v>0</v>
      </c>
      <c r="T28" s="1">
        <v>45992</v>
      </c>
      <c r="U28" s="2">
        <f>HYPERLINK("https://sbirkapp.gov.cz/detail/SPP4DZM5DVTKVPSU", "https://sbirkapp.gov.cz/detail/SPP4DZM5DVTKVPSU")</f>
        <v>0</v>
      </c>
      <c r="V28" t="s">
        <v>190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191</v>
      </c>
      <c r="F29" t="s">
        <v>28</v>
      </c>
      <c r="G29" t="s">
        <v>157</v>
      </c>
      <c r="H29" s="1">
        <v>45043</v>
      </c>
      <c r="I29" s="1">
        <v>45044.39881414544</v>
      </c>
      <c r="J29" t="s">
        <v>192</v>
      </c>
      <c r="K29" t="s">
        <v>31</v>
      </c>
      <c r="M29" t="s">
        <v>158</v>
      </c>
      <c r="N29" t="s">
        <v>159</v>
      </c>
      <c r="O29" t="s">
        <v>160</v>
      </c>
      <c r="S29" t="b">
        <v>1</v>
      </c>
      <c r="U29" s="2">
        <f>HYPERLINK("https://sbirkapp.gov.cz/detail/SPPGOXVXY6TCXUVY", "https://sbirkapp.gov.cz/detail/SPPGOXVXY6TCXUVY")</f>
        <v>0</v>
      </c>
      <c r="V29" t="s">
        <v>193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194</v>
      </c>
      <c r="F30" t="s">
        <v>28</v>
      </c>
      <c r="G30" t="s">
        <v>49</v>
      </c>
      <c r="H30" s="1">
        <v>45015</v>
      </c>
      <c r="I30" s="1">
        <v>45019.45850644635</v>
      </c>
      <c r="J30" t="s">
        <v>195</v>
      </c>
      <c r="K30" t="s">
        <v>31</v>
      </c>
      <c r="M30" t="s">
        <v>51</v>
      </c>
      <c r="N30" t="s">
        <v>52</v>
      </c>
      <c r="O30" t="s">
        <v>53</v>
      </c>
      <c r="S30" t="b">
        <v>1</v>
      </c>
      <c r="U30" s="2">
        <f>HYPERLINK("https://sbirkapp.gov.cz/detail/SPP56B763T2QGTPI", "https://sbirkapp.gov.cz/detail/SPP56B763T2QGTPI")</f>
        <v>0</v>
      </c>
      <c r="V30" t="s">
        <v>196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197</v>
      </c>
      <c r="F31" t="s">
        <v>28</v>
      </c>
      <c r="G31" t="s">
        <v>198</v>
      </c>
      <c r="H31" s="1">
        <v>45015</v>
      </c>
      <c r="I31" s="1">
        <v>45016.49693201717</v>
      </c>
      <c r="J31" t="s">
        <v>199</v>
      </c>
      <c r="K31" t="s">
        <v>31</v>
      </c>
      <c r="M31" t="s">
        <v>200</v>
      </c>
      <c r="N31" t="s">
        <v>201</v>
      </c>
      <c r="O31" t="s">
        <v>202</v>
      </c>
      <c r="S31" t="b">
        <v>1</v>
      </c>
      <c r="U31" s="2">
        <f>HYPERLINK("https://sbirkapp.gov.cz/detail/SPPAGTDBOL32HB7Y", "https://sbirkapp.gov.cz/detail/SPPAGTDBOL32HB7Y")</f>
        <v>0</v>
      </c>
      <c r="V31" t="s">
        <v>203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204</v>
      </c>
      <c r="F32" t="s">
        <v>28</v>
      </c>
      <c r="G32" t="s">
        <v>205</v>
      </c>
      <c r="H32" s="1">
        <v>45015</v>
      </c>
      <c r="I32" s="1">
        <v>45016.49221246127</v>
      </c>
      <c r="J32" t="s">
        <v>199</v>
      </c>
      <c r="K32" t="s">
        <v>31</v>
      </c>
      <c r="M32" t="s">
        <v>206</v>
      </c>
      <c r="N32" t="s">
        <v>207</v>
      </c>
      <c r="O32" t="s">
        <v>208</v>
      </c>
      <c r="R32" t="s">
        <v>209</v>
      </c>
      <c r="S32" t="b">
        <v>0</v>
      </c>
      <c r="T32" s="1">
        <v>45854</v>
      </c>
      <c r="U32" s="2">
        <f>HYPERLINK("https://sbirkapp.gov.cz/detail/SPPJHWR5DE4F42DC", "https://sbirkapp.gov.cz/detail/SPPJHWR5DE4F42DC")</f>
        <v>0</v>
      </c>
      <c r="V32" t="s">
        <v>210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211</v>
      </c>
      <c r="F33" t="s">
        <v>28</v>
      </c>
      <c r="G33" t="s">
        <v>212</v>
      </c>
      <c r="H33" s="1">
        <v>45015</v>
      </c>
      <c r="I33" s="1">
        <v>45016.47964817187</v>
      </c>
      <c r="J33" t="s">
        <v>199</v>
      </c>
      <c r="K33" t="s">
        <v>31</v>
      </c>
      <c r="M33" t="s">
        <v>213</v>
      </c>
      <c r="N33" t="s">
        <v>214</v>
      </c>
      <c r="S33" t="b">
        <v>1</v>
      </c>
      <c r="U33" s="2">
        <f>HYPERLINK("https://sbirkapp.gov.cz/detail/SPPFECOK5HWGTUXI", "https://sbirkapp.gov.cz/detail/SPPFECOK5HWGTUXI")</f>
        <v>0</v>
      </c>
      <c r="V33" t="s">
        <v>215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216</v>
      </c>
      <c r="F34" t="s">
        <v>28</v>
      </c>
      <c r="G34" t="s">
        <v>217</v>
      </c>
      <c r="H34" s="1">
        <v>45015</v>
      </c>
      <c r="I34" s="1">
        <v>45016.47806967265</v>
      </c>
      <c r="J34" t="s">
        <v>199</v>
      </c>
      <c r="K34" t="s">
        <v>31</v>
      </c>
      <c r="M34" t="s">
        <v>218</v>
      </c>
      <c r="N34" t="s">
        <v>219</v>
      </c>
      <c r="P34" t="s">
        <v>220</v>
      </c>
      <c r="S34" t="b">
        <v>1</v>
      </c>
      <c r="U34" s="2">
        <f>HYPERLINK("https://sbirkapp.gov.cz/detail/SPP5WJVQ4YDQRKLS", "https://sbirkapp.gov.cz/detail/SPP5WJVQ4YDQRKLS")</f>
        <v>0</v>
      </c>
      <c r="V34" t="s">
        <v>221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222</v>
      </c>
      <c r="F35" t="s">
        <v>28</v>
      </c>
      <c r="G35" t="s">
        <v>103</v>
      </c>
      <c r="H35" s="1">
        <v>44952</v>
      </c>
      <c r="I35" s="1">
        <v>44953.4200197733</v>
      </c>
      <c r="J35" t="s">
        <v>223</v>
      </c>
      <c r="K35" t="s">
        <v>31</v>
      </c>
      <c r="M35" t="s">
        <v>77</v>
      </c>
      <c r="N35" t="s">
        <v>111</v>
      </c>
      <c r="P35" t="s">
        <v>224</v>
      </c>
      <c r="Q35" t="s">
        <v>225</v>
      </c>
      <c r="R35" t="s">
        <v>79</v>
      </c>
      <c r="S35" t="b">
        <v>0</v>
      </c>
      <c r="T35" s="1">
        <v>45462</v>
      </c>
      <c r="U35" s="2">
        <f>HYPERLINK("https://sbirkapp.gov.cz/detail/SPP2ZNCFE57L7UWM", "https://sbirkapp.gov.cz/detail/SPP2ZNCFE57L7UWM")</f>
        <v>0</v>
      </c>
      <c r="V35" t="s">
        <v>226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227</v>
      </c>
      <c r="F36" t="s">
        <v>28</v>
      </c>
      <c r="G36" t="s">
        <v>148</v>
      </c>
      <c r="H36" s="1">
        <v>44910</v>
      </c>
      <c r="I36" s="1">
        <v>44911.48813707037</v>
      </c>
      <c r="J36" t="s">
        <v>228</v>
      </c>
      <c r="K36" t="s">
        <v>31</v>
      </c>
      <c r="M36" t="s">
        <v>150</v>
      </c>
      <c r="N36" t="s">
        <v>151</v>
      </c>
      <c r="O36" t="s">
        <v>152</v>
      </c>
      <c r="S36" t="b">
        <v>1</v>
      </c>
      <c r="U36" s="2">
        <f>HYPERLINK("https://sbirkapp.gov.cz/detail/SPPLNCVNUTRO3OM6", "https://sbirkapp.gov.cz/detail/SPPLNCVNUTRO3OM6")</f>
        <v>0</v>
      </c>
      <c r="V36" t="s">
        <v>229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230</v>
      </c>
      <c r="F37" t="s">
        <v>28</v>
      </c>
      <c r="G37" t="s">
        <v>157</v>
      </c>
      <c r="H37" s="1">
        <v>44679</v>
      </c>
      <c r="I37" s="1">
        <v>44683.62755209563</v>
      </c>
      <c r="J37" t="s">
        <v>231</v>
      </c>
      <c r="K37" t="s">
        <v>31</v>
      </c>
      <c r="M37" t="s">
        <v>158</v>
      </c>
      <c r="N37" t="s">
        <v>159</v>
      </c>
      <c r="O37" t="s">
        <v>160</v>
      </c>
      <c r="S37" t="b">
        <v>1</v>
      </c>
      <c r="U37" s="2">
        <f>HYPERLINK("https://sbirkapp.gov.cz/detail/SPP4NEGP6TG7C7WS", "https://sbirkapp.gov.cz/detail/SPP4NEGP6TG7C7WS")</f>
        <v>0</v>
      </c>
      <c r="V37" t="s">
        <v>232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233</v>
      </c>
      <c r="F38" t="s">
        <v>60</v>
      </c>
      <c r="G38" t="s">
        <v>61</v>
      </c>
      <c r="H38" s="1">
        <v>44656</v>
      </c>
      <c r="I38" s="1">
        <v>44673.42840077693</v>
      </c>
      <c r="J38" t="s">
        <v>234</v>
      </c>
      <c r="K38" t="s">
        <v>31</v>
      </c>
      <c r="M38" t="s">
        <v>63</v>
      </c>
      <c r="N38" t="s">
        <v>64</v>
      </c>
      <c r="P38" t="s">
        <v>235</v>
      </c>
      <c r="R38" t="s">
        <v>65</v>
      </c>
      <c r="S38" t="b">
        <v>0</v>
      </c>
      <c r="T38" s="1">
        <v>45231</v>
      </c>
      <c r="U38" s="2">
        <f>HYPERLINK("https://sbirkapp.gov.cz/detail/SPPRRWNTOPW53D3K", "https://sbirkapp.gov.cz/detail/SPPRRWNTOPW53D3K")</f>
        <v>0</v>
      </c>
      <c r="V38" t="s">
        <v>236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237</v>
      </c>
      <c r="F39" t="s">
        <v>60</v>
      </c>
      <c r="G39" t="s">
        <v>139</v>
      </c>
      <c r="H39" s="1">
        <v>44621</v>
      </c>
      <c r="I39" s="1">
        <v>44636.44217979217</v>
      </c>
      <c r="J39" t="s">
        <v>238</v>
      </c>
      <c r="K39" t="s">
        <v>31</v>
      </c>
      <c r="M39" t="s">
        <v>141</v>
      </c>
      <c r="N39" t="s">
        <v>142</v>
      </c>
      <c r="P39" t="s">
        <v>239</v>
      </c>
      <c r="R39" t="s">
        <v>143</v>
      </c>
      <c r="S39" t="b">
        <v>0</v>
      </c>
      <c r="T39" s="1">
        <v>45292</v>
      </c>
      <c r="U39" s="2">
        <f>HYPERLINK("https://sbirkapp.gov.cz/detail/SPPGNHBNHOVFIAYC", "https://sbirkapp.gov.cz/detail/SPPGNHBNHOVFIAYC")</f>
        <v>0</v>
      </c>
      <c r="V39" t="s">
        <v>240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241</v>
      </c>
      <c r="F40" t="s">
        <v>28</v>
      </c>
      <c r="G40" t="s">
        <v>242</v>
      </c>
      <c r="H40" s="1">
        <v>43955</v>
      </c>
      <c r="I40" s="1">
        <v>44630.44290186885</v>
      </c>
      <c r="J40" t="s">
        <v>243</v>
      </c>
      <c r="K40" t="s">
        <v>134</v>
      </c>
      <c r="L40" s="1">
        <v>43955</v>
      </c>
      <c r="M40" t="s">
        <v>244</v>
      </c>
      <c r="N40" t="s">
        <v>245</v>
      </c>
      <c r="O40" t="s">
        <v>246</v>
      </c>
      <c r="R40" t="s">
        <v>247</v>
      </c>
      <c r="S40" t="b">
        <v>0</v>
      </c>
      <c r="T40" s="1">
        <v>45036</v>
      </c>
      <c r="U40" s="2">
        <f>HYPERLINK("https://sbirkapp.gov.cz/detail/SPPDPAJKMVUKPJ7Q", "https://sbirkapp.gov.cz/detail/SPPDPAJKMVUKPJ7Q")</f>
        <v>0</v>
      </c>
      <c r="V40" t="s">
        <v>248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249</v>
      </c>
      <c r="F41" t="s">
        <v>28</v>
      </c>
      <c r="G41" t="s">
        <v>250</v>
      </c>
      <c r="H41" s="1">
        <v>41621</v>
      </c>
      <c r="I41" s="1">
        <v>44630.44289100848</v>
      </c>
      <c r="J41" t="s">
        <v>251</v>
      </c>
      <c r="K41" t="s">
        <v>134</v>
      </c>
      <c r="L41" s="1">
        <v>41621</v>
      </c>
      <c r="M41" t="s">
        <v>244</v>
      </c>
      <c r="N41" t="s">
        <v>245</v>
      </c>
      <c r="O41" t="s">
        <v>246</v>
      </c>
      <c r="R41" t="s">
        <v>247</v>
      </c>
      <c r="S41" t="b">
        <v>0</v>
      </c>
      <c r="T41" s="1">
        <v>45036</v>
      </c>
      <c r="U41" s="2">
        <f>HYPERLINK("https://sbirkapp.gov.cz/detail/SPPYLK5YCHVUHZGU", "https://sbirkapp.gov.cz/detail/SPPYLK5YCHVUHZGU")</f>
        <v>0</v>
      </c>
      <c r="V41" t="s">
        <v>252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253</v>
      </c>
      <c r="F42" t="s">
        <v>28</v>
      </c>
      <c r="G42" t="s">
        <v>157</v>
      </c>
      <c r="H42" s="1">
        <v>44319</v>
      </c>
      <c r="I42" s="1">
        <v>44629.63741808264</v>
      </c>
      <c r="J42" t="s">
        <v>254</v>
      </c>
      <c r="K42" t="s">
        <v>134</v>
      </c>
      <c r="L42" s="1">
        <v>44319</v>
      </c>
      <c r="M42" t="s">
        <v>158</v>
      </c>
      <c r="N42" t="s">
        <v>159</v>
      </c>
      <c r="O42" t="s">
        <v>160</v>
      </c>
      <c r="S42" t="b">
        <v>1</v>
      </c>
      <c r="U42" s="2">
        <f>HYPERLINK("https://sbirkapp.gov.cz/detail/SPPZTC4U6UKELSXU", "https://sbirkapp.gov.cz/detail/SPPZTC4U6UKELSXU")</f>
        <v>0</v>
      </c>
      <c r="V42" t="s">
        <v>255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256</v>
      </c>
      <c r="F43" t="s">
        <v>28</v>
      </c>
      <c r="G43" t="s">
        <v>157</v>
      </c>
      <c r="H43" s="1">
        <v>44099</v>
      </c>
      <c r="I43" s="1">
        <v>44629.63741002572</v>
      </c>
      <c r="J43" t="s">
        <v>257</v>
      </c>
      <c r="K43" t="s">
        <v>134</v>
      </c>
      <c r="L43" s="1">
        <v>44099</v>
      </c>
      <c r="M43" t="s">
        <v>158</v>
      </c>
      <c r="N43" t="s">
        <v>159</v>
      </c>
      <c r="O43" t="s">
        <v>160</v>
      </c>
      <c r="S43" t="b">
        <v>1</v>
      </c>
      <c r="U43" s="2">
        <f>HYPERLINK("https://sbirkapp.gov.cz/detail/SPPSRMFRLUF4Y7PK", "https://sbirkapp.gov.cz/detail/SPPSRMFRLUF4Y7PK")</f>
        <v>0</v>
      </c>
      <c r="V43" t="s">
        <v>258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259</v>
      </c>
      <c r="F44" t="s">
        <v>28</v>
      </c>
      <c r="G44" t="s">
        <v>157</v>
      </c>
      <c r="H44" s="1">
        <v>43980</v>
      </c>
      <c r="I44" s="1">
        <v>44629.63265997515</v>
      </c>
      <c r="J44" t="s">
        <v>260</v>
      </c>
      <c r="K44" t="s">
        <v>134</v>
      </c>
      <c r="L44" s="1">
        <v>43980</v>
      </c>
      <c r="M44" t="s">
        <v>158</v>
      </c>
      <c r="N44" t="s">
        <v>159</v>
      </c>
      <c r="O44" t="s">
        <v>160</v>
      </c>
      <c r="S44" t="b">
        <v>1</v>
      </c>
      <c r="U44" s="2">
        <f>HYPERLINK("https://sbirkapp.gov.cz/detail/SPPK3M73A6O7WR4M", "https://sbirkapp.gov.cz/detail/SPPK3M73A6O7WR4M")</f>
        <v>0</v>
      </c>
      <c r="V44" t="s">
        <v>261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262</v>
      </c>
      <c r="F45" t="s">
        <v>28</v>
      </c>
      <c r="G45" t="s">
        <v>157</v>
      </c>
      <c r="H45" s="1">
        <v>43812</v>
      </c>
      <c r="I45" s="1">
        <v>44629.63159450965</v>
      </c>
      <c r="J45" t="s">
        <v>263</v>
      </c>
      <c r="K45" t="s">
        <v>134</v>
      </c>
      <c r="L45" s="1">
        <v>43812</v>
      </c>
      <c r="M45" t="s">
        <v>158</v>
      </c>
      <c r="N45" t="s">
        <v>159</v>
      </c>
      <c r="O45" t="s">
        <v>160</v>
      </c>
      <c r="S45" t="b">
        <v>1</v>
      </c>
      <c r="U45" s="2">
        <f>HYPERLINK("https://sbirkapp.gov.cz/detail/SPPDTEXLVON3DZX4", "https://sbirkapp.gov.cz/detail/SPPDTEXLVON3DZX4")</f>
        <v>0</v>
      </c>
      <c r="V45" t="s">
        <v>264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265</v>
      </c>
      <c r="F46" t="s">
        <v>28</v>
      </c>
      <c r="G46" t="s">
        <v>217</v>
      </c>
      <c r="H46" s="1">
        <v>40123</v>
      </c>
      <c r="I46" s="1">
        <v>44624.4779659584</v>
      </c>
      <c r="J46" t="s">
        <v>266</v>
      </c>
      <c r="K46" t="s">
        <v>134</v>
      </c>
      <c r="L46" s="1">
        <v>40123</v>
      </c>
      <c r="M46" t="s">
        <v>218</v>
      </c>
      <c r="N46" t="s">
        <v>219</v>
      </c>
      <c r="Q46" t="s">
        <v>267</v>
      </c>
      <c r="R46" t="s">
        <v>268</v>
      </c>
      <c r="S46" t="b">
        <v>0</v>
      </c>
      <c r="T46" s="1">
        <v>45036</v>
      </c>
      <c r="U46" s="2">
        <f>HYPERLINK("https://sbirkapp.gov.cz/detail/SPP2AZXLK4UAWRNG", "https://sbirkapp.gov.cz/detail/SPP2AZXLK4UAWRNG")</f>
        <v>0</v>
      </c>
      <c r="V46" t="s">
        <v>269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270</v>
      </c>
      <c r="F47" t="s">
        <v>28</v>
      </c>
      <c r="G47" t="s">
        <v>271</v>
      </c>
      <c r="H47" s="1">
        <v>42545</v>
      </c>
      <c r="I47" s="1">
        <v>44624.47742646712</v>
      </c>
      <c r="J47" t="s">
        <v>272</v>
      </c>
      <c r="K47" t="s">
        <v>134</v>
      </c>
      <c r="L47" s="1">
        <v>42545</v>
      </c>
      <c r="M47" t="s">
        <v>158</v>
      </c>
      <c r="N47" t="s">
        <v>159</v>
      </c>
      <c r="Q47" t="s">
        <v>273</v>
      </c>
      <c r="S47" t="b">
        <v>1</v>
      </c>
      <c r="U47" s="2">
        <f>HYPERLINK("https://sbirkapp.gov.cz/detail/SPPK4KIKDQCTDINE", "https://sbirkapp.gov.cz/detail/SPPK4KIKDQCTDINE")</f>
        <v>0</v>
      </c>
      <c r="V47" t="s">
        <v>274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275</v>
      </c>
      <c r="F48" t="s">
        <v>28</v>
      </c>
      <c r="G48" t="s">
        <v>49</v>
      </c>
      <c r="H48" s="1">
        <v>44253</v>
      </c>
      <c r="I48" s="1">
        <v>44623.61332552892</v>
      </c>
      <c r="J48" t="s">
        <v>276</v>
      </c>
      <c r="K48" t="s">
        <v>134</v>
      </c>
      <c r="L48" s="1">
        <v>44253</v>
      </c>
      <c r="M48" t="s">
        <v>51</v>
      </c>
      <c r="N48" t="s">
        <v>52</v>
      </c>
      <c r="O48" t="s">
        <v>53</v>
      </c>
      <c r="S48" t="b">
        <v>1</v>
      </c>
      <c r="U48" s="2">
        <f>HYPERLINK("https://sbirkapp.gov.cz/detail/SPP5C5TT3LBTKZ36", "https://sbirkapp.gov.cz/detail/SPP5C5TT3LBTKZ36")</f>
        <v>0</v>
      </c>
      <c r="V48" t="s">
        <v>277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278</v>
      </c>
      <c r="F49" t="s">
        <v>28</v>
      </c>
      <c r="G49" t="s">
        <v>49</v>
      </c>
      <c r="H49" s="1">
        <v>44179</v>
      </c>
      <c r="I49" s="1">
        <v>44623.61331604364</v>
      </c>
      <c r="J49" t="s">
        <v>279</v>
      </c>
      <c r="K49" t="s">
        <v>134</v>
      </c>
      <c r="L49" s="1">
        <v>44179</v>
      </c>
      <c r="M49" t="s">
        <v>51</v>
      </c>
      <c r="N49" t="s">
        <v>52</v>
      </c>
      <c r="O49" t="s">
        <v>53</v>
      </c>
      <c r="S49" t="b">
        <v>1</v>
      </c>
      <c r="U49" s="2">
        <f>HYPERLINK("https://sbirkapp.gov.cz/detail/SPPPWOROLHLUUB7S", "https://sbirkapp.gov.cz/detail/SPPPWOROLHLUUB7S")</f>
        <v>0</v>
      </c>
      <c r="V49" t="s">
        <v>280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281</v>
      </c>
      <c r="F50" t="s">
        <v>28</v>
      </c>
      <c r="G50" t="s">
        <v>282</v>
      </c>
      <c r="H50" s="1">
        <v>43812</v>
      </c>
      <c r="I50" s="1">
        <v>44623.60384911251</v>
      </c>
      <c r="J50" t="s">
        <v>263</v>
      </c>
      <c r="K50" t="s">
        <v>134</v>
      </c>
      <c r="L50" s="1">
        <v>43812</v>
      </c>
      <c r="M50" t="s">
        <v>51</v>
      </c>
      <c r="N50" t="s">
        <v>52</v>
      </c>
      <c r="Q50" t="s">
        <v>283</v>
      </c>
      <c r="S50" t="b">
        <v>1</v>
      </c>
      <c r="U50" s="2">
        <f>HYPERLINK("https://sbirkapp.gov.cz/detail/SPPZWSHOK63SLOXA", "https://sbirkapp.gov.cz/detail/SPPZWSHOK63SLOXA")</f>
        <v>0</v>
      </c>
      <c r="V50" t="s">
        <v>284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285</v>
      </c>
      <c r="F51" t="s">
        <v>28</v>
      </c>
      <c r="G51" t="s">
        <v>286</v>
      </c>
      <c r="H51" s="1">
        <v>42989</v>
      </c>
      <c r="I51" s="1">
        <v>44622.60938861029</v>
      </c>
      <c r="J51" t="s">
        <v>287</v>
      </c>
      <c r="K51" t="s">
        <v>134</v>
      </c>
      <c r="L51" s="1">
        <v>42989</v>
      </c>
      <c r="M51" t="s">
        <v>170</v>
      </c>
      <c r="N51" t="s">
        <v>171</v>
      </c>
      <c r="O51" t="s">
        <v>172</v>
      </c>
      <c r="S51" t="b">
        <v>1</v>
      </c>
      <c r="U51" s="2">
        <f>HYPERLINK("https://sbirkapp.gov.cz/detail/SPPP3AD7HUHRGX4Q", "https://sbirkapp.gov.cz/detail/SPPP3AD7HUHRGX4Q")</f>
        <v>0</v>
      </c>
      <c r="V51" t="s">
        <v>288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289</v>
      </c>
      <c r="F52" t="s">
        <v>28</v>
      </c>
      <c r="G52" t="s">
        <v>290</v>
      </c>
      <c r="H52" s="1">
        <v>40816</v>
      </c>
      <c r="I52" s="1">
        <v>44622.59574738392</v>
      </c>
      <c r="J52" t="s">
        <v>291</v>
      </c>
      <c r="K52" t="s">
        <v>134</v>
      </c>
      <c r="L52" s="1">
        <v>40816</v>
      </c>
      <c r="M52" t="s">
        <v>292</v>
      </c>
      <c r="N52" t="s">
        <v>293</v>
      </c>
      <c r="R52" t="s">
        <v>294</v>
      </c>
      <c r="S52" t="b">
        <v>0</v>
      </c>
      <c r="T52" s="1">
        <v>45658</v>
      </c>
      <c r="U52" s="2">
        <f>HYPERLINK("https://sbirkapp.gov.cz/detail/SPPFKKE3ZW3E2X4K", "https://sbirkapp.gov.cz/detail/SPPFKKE3ZW3E2X4K")</f>
        <v>0</v>
      </c>
      <c r="V52" t="s">
        <v>295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296</v>
      </c>
      <c r="F53" t="s">
        <v>28</v>
      </c>
      <c r="G53" t="s">
        <v>297</v>
      </c>
      <c r="H53" s="1">
        <v>40123</v>
      </c>
      <c r="I53" s="1">
        <v>44622.59573871146</v>
      </c>
      <c r="J53" t="s">
        <v>298</v>
      </c>
      <c r="K53" t="s">
        <v>134</v>
      </c>
      <c r="L53" s="1">
        <v>40123</v>
      </c>
      <c r="M53" t="s">
        <v>170</v>
      </c>
      <c r="N53" t="s">
        <v>171</v>
      </c>
      <c r="Q53" t="s">
        <v>299</v>
      </c>
      <c r="R53" t="s">
        <v>300</v>
      </c>
      <c r="S53" t="b">
        <v>0</v>
      </c>
      <c r="T53" s="1">
        <v>45292</v>
      </c>
      <c r="U53" s="2">
        <f>HYPERLINK("https://sbirkapp.gov.cz/detail/SPPC3I6JL3GBSERM", "https://sbirkapp.gov.cz/detail/SPPC3I6JL3GBSERM")</f>
        <v>0</v>
      </c>
      <c r="V53" t="s">
        <v>301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302</v>
      </c>
      <c r="F54" t="s">
        <v>28</v>
      </c>
      <c r="G54" t="s">
        <v>303</v>
      </c>
      <c r="H54" s="1">
        <v>40816</v>
      </c>
      <c r="I54" s="1">
        <v>44622.59572178449</v>
      </c>
      <c r="J54" t="s">
        <v>291</v>
      </c>
      <c r="K54" t="s">
        <v>134</v>
      </c>
      <c r="L54" s="1">
        <v>40816</v>
      </c>
      <c r="M54" t="s">
        <v>304</v>
      </c>
      <c r="N54" t="s">
        <v>305</v>
      </c>
      <c r="R54" t="s">
        <v>294</v>
      </c>
      <c r="S54" t="b">
        <v>0</v>
      </c>
      <c r="T54" s="1">
        <v>45658</v>
      </c>
      <c r="U54" s="2">
        <f>HYPERLINK("https://sbirkapp.gov.cz/detail/SPPW3H2T5ZRBBQ2K", "https://sbirkapp.gov.cz/detail/SPPW3H2T5ZRBBQ2K")</f>
        <v>0</v>
      </c>
      <c r="V54" t="s">
        <v>306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307</v>
      </c>
      <c r="F55" t="s">
        <v>28</v>
      </c>
      <c r="G55" t="s">
        <v>308</v>
      </c>
      <c r="H55" s="1">
        <v>43525</v>
      </c>
      <c r="I55" s="1">
        <v>44621.55943894944</v>
      </c>
      <c r="J55" t="s">
        <v>309</v>
      </c>
      <c r="K55" t="s">
        <v>134</v>
      </c>
      <c r="L55" s="1">
        <v>43525</v>
      </c>
      <c r="M55" t="s">
        <v>200</v>
      </c>
      <c r="N55" t="s">
        <v>201</v>
      </c>
      <c r="Q55" t="s">
        <v>310</v>
      </c>
      <c r="S55" t="b">
        <v>1</v>
      </c>
      <c r="U55" s="2">
        <f>HYPERLINK("https://sbirkapp.gov.cz/detail/SPPIOJMNR2F72CH4", "https://sbirkapp.gov.cz/detail/SPPIOJMNR2F72CH4")</f>
        <v>0</v>
      </c>
      <c r="V55" t="s">
        <v>311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312</v>
      </c>
      <c r="F56" t="s">
        <v>28</v>
      </c>
      <c r="G56" t="s">
        <v>313</v>
      </c>
      <c r="H56" s="1">
        <v>43525</v>
      </c>
      <c r="I56" s="1">
        <v>44621.55942734174</v>
      </c>
      <c r="J56" t="s">
        <v>314</v>
      </c>
      <c r="K56" t="s">
        <v>134</v>
      </c>
      <c r="L56" s="1">
        <v>43525</v>
      </c>
      <c r="M56" t="s">
        <v>126</v>
      </c>
      <c r="N56" t="s">
        <v>127</v>
      </c>
      <c r="Q56" t="s">
        <v>315</v>
      </c>
      <c r="R56" t="s">
        <v>129</v>
      </c>
      <c r="S56" t="b">
        <v>0</v>
      </c>
      <c r="T56" s="1">
        <v>45992</v>
      </c>
      <c r="U56" s="2">
        <f>HYPERLINK("https://sbirkapp.gov.cz/detail/SPP7YZF7MCFG2XGU", "https://sbirkapp.gov.cz/detail/SPP7YZF7MCFG2XGU")</f>
        <v>0</v>
      </c>
      <c r="V56" t="s">
        <v>316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317</v>
      </c>
      <c r="F57" t="s">
        <v>28</v>
      </c>
      <c r="G57" t="s">
        <v>318</v>
      </c>
      <c r="H57" s="1">
        <v>41257</v>
      </c>
      <c r="I57" s="1">
        <v>44621.55941886808</v>
      </c>
      <c r="J57" t="s">
        <v>319</v>
      </c>
      <c r="K57" t="s">
        <v>134</v>
      </c>
      <c r="L57" s="1">
        <v>41257</v>
      </c>
      <c r="M57" t="s">
        <v>206</v>
      </c>
      <c r="N57" t="s">
        <v>207</v>
      </c>
      <c r="Q57" t="s">
        <v>320</v>
      </c>
      <c r="R57" t="s">
        <v>209</v>
      </c>
      <c r="S57" t="b">
        <v>0</v>
      </c>
      <c r="T57" s="1">
        <v>45854</v>
      </c>
      <c r="U57" s="2">
        <f>HYPERLINK("https://sbirkapp.gov.cz/detail/SPPPVYNKY6YCVCKS", "https://sbirkapp.gov.cz/detail/SPPPVYNKY6YCVCKS")</f>
        <v>0</v>
      </c>
      <c r="V57" t="s">
        <v>321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322</v>
      </c>
      <c r="F58" t="s">
        <v>28</v>
      </c>
      <c r="G58" t="s">
        <v>103</v>
      </c>
      <c r="H58" s="1">
        <v>43193</v>
      </c>
      <c r="I58" s="1">
        <v>44621.55940106585</v>
      </c>
      <c r="J58" t="s">
        <v>323</v>
      </c>
      <c r="K58" t="s">
        <v>134</v>
      </c>
      <c r="L58" s="1">
        <v>43193</v>
      </c>
      <c r="M58" t="s">
        <v>77</v>
      </c>
      <c r="N58" t="s">
        <v>111</v>
      </c>
      <c r="R58" t="s">
        <v>105</v>
      </c>
      <c r="S58" t="b">
        <v>0</v>
      </c>
      <c r="T58" s="1">
        <v>44972</v>
      </c>
      <c r="U58" s="2">
        <f>HYPERLINK("https://sbirkapp.gov.cz/detail/SPPWGUVZE7UIZQ2E", "https://sbirkapp.gov.cz/detail/SPPWGUVZE7UIZQ2E")</f>
        <v>0</v>
      </c>
      <c r="V58" t="s">
        <v>324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325</v>
      </c>
      <c r="F59" t="s">
        <v>28</v>
      </c>
      <c r="G59" t="s">
        <v>326</v>
      </c>
      <c r="H59" s="1">
        <v>44319</v>
      </c>
      <c r="I59" s="1">
        <v>44620.67004591667</v>
      </c>
      <c r="J59" t="s">
        <v>327</v>
      </c>
      <c r="K59" t="s">
        <v>134</v>
      </c>
      <c r="L59" s="1">
        <v>44319</v>
      </c>
      <c r="M59" t="s">
        <v>328</v>
      </c>
      <c r="N59" t="s">
        <v>329</v>
      </c>
      <c r="O59" t="s">
        <v>330</v>
      </c>
      <c r="S59" t="b">
        <v>1</v>
      </c>
      <c r="U59" s="2">
        <f>HYPERLINK("https://sbirkapp.gov.cz/detail/SPPT6C764TFRJ53S", "https://sbirkapp.gov.cz/detail/SPPT6C764TFRJ53S")</f>
        <v>0</v>
      </c>
      <c r="V59" t="s">
        <v>331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332</v>
      </c>
      <c r="F60" t="s">
        <v>28</v>
      </c>
      <c r="G60" t="s">
        <v>333</v>
      </c>
      <c r="H60" s="1">
        <v>40896</v>
      </c>
      <c r="I60" s="1">
        <v>44620.63755026391</v>
      </c>
      <c r="J60" t="s">
        <v>291</v>
      </c>
      <c r="K60" t="s">
        <v>134</v>
      </c>
      <c r="L60" s="1">
        <v>40896</v>
      </c>
      <c r="M60" t="s">
        <v>328</v>
      </c>
      <c r="N60" t="s">
        <v>329</v>
      </c>
      <c r="Q60" t="s">
        <v>334</v>
      </c>
      <c r="S60" t="b">
        <v>1</v>
      </c>
      <c r="U60" s="2">
        <f>HYPERLINK("https://sbirkapp.gov.cz/detail/SPPJ3DHNTBQAB2PI", "https://sbirkapp.gov.cz/detail/SPPJ3DHNTBQAB2PI")</f>
        <v>0</v>
      </c>
      <c r="V60" t="s">
        <v>335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336</v>
      </c>
      <c r="F61" t="s">
        <v>28</v>
      </c>
      <c r="G61" t="s">
        <v>337</v>
      </c>
      <c r="H61" s="1">
        <v>43812</v>
      </c>
      <c r="I61" s="1">
        <v>44617.44755820001</v>
      </c>
      <c r="J61" t="s">
        <v>263</v>
      </c>
      <c r="K61" t="s">
        <v>134</v>
      </c>
      <c r="L61" s="1">
        <v>43812</v>
      </c>
      <c r="M61" t="s">
        <v>164</v>
      </c>
      <c r="N61" t="s">
        <v>165</v>
      </c>
      <c r="Q61" t="s">
        <v>338</v>
      </c>
      <c r="S61" t="b">
        <v>1</v>
      </c>
      <c r="U61" s="2">
        <f>HYPERLINK("https://sbirkapp.gov.cz/detail/SPP4GCZH5LJ7FCQ6", "https://sbirkapp.gov.cz/detail/SPP4GCZH5LJ7FCQ6")</f>
        <v>0</v>
      </c>
      <c r="V61" t="s">
        <v>339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340</v>
      </c>
      <c r="F62" t="s">
        <v>341</v>
      </c>
      <c r="G62" t="s">
        <v>145</v>
      </c>
      <c r="H62" t="s">
        <v>145</v>
      </c>
      <c r="I62" t="s">
        <v>145</v>
      </c>
      <c r="J62" t="s">
        <v>145</v>
      </c>
      <c r="K62" t="s">
        <v>145</v>
      </c>
      <c r="L62" t="s">
        <v>145</v>
      </c>
      <c r="M62" t="s">
        <v>145</v>
      </c>
      <c r="N62" t="s">
        <v>145</v>
      </c>
      <c r="O62" t="s">
        <v>145</v>
      </c>
      <c r="P62" t="s">
        <v>145</v>
      </c>
      <c r="Q62" t="s">
        <v>145</v>
      </c>
      <c r="R62" t="s">
        <v>145</v>
      </c>
      <c r="S62" t="s">
        <v>145</v>
      </c>
      <c r="T62" t="s">
        <v>145</v>
      </c>
      <c r="U62" t="s">
        <v>145</v>
      </c>
      <c r="V62" t="s">
        <v>342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343</v>
      </c>
      <c r="F63" t="s">
        <v>341</v>
      </c>
      <c r="G63" t="s">
        <v>145</v>
      </c>
      <c r="H63" t="s">
        <v>145</v>
      </c>
      <c r="I63" t="s">
        <v>145</v>
      </c>
      <c r="J63" t="s">
        <v>145</v>
      </c>
      <c r="K63" t="s">
        <v>145</v>
      </c>
      <c r="L63" t="s">
        <v>145</v>
      </c>
      <c r="M63" t="s">
        <v>145</v>
      </c>
      <c r="N63" t="s">
        <v>145</v>
      </c>
      <c r="O63" t="s">
        <v>145</v>
      </c>
      <c r="P63" t="s">
        <v>145</v>
      </c>
      <c r="Q63" t="s">
        <v>145</v>
      </c>
      <c r="R63" t="s">
        <v>145</v>
      </c>
      <c r="S63" t="s">
        <v>145</v>
      </c>
      <c r="T63" t="s">
        <v>145</v>
      </c>
      <c r="U63" t="s">
        <v>145</v>
      </c>
      <c r="V63" t="s">
        <v>344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26</v>
      </c>
      <c r="E64" t="s">
        <v>345</v>
      </c>
      <c r="F64" t="s">
        <v>28</v>
      </c>
      <c r="G64" t="s">
        <v>37</v>
      </c>
      <c r="H64" s="1">
        <v>43980</v>
      </c>
      <c r="I64" s="1">
        <v>44617.44752901006</v>
      </c>
      <c r="J64" t="s">
        <v>346</v>
      </c>
      <c r="K64" t="s">
        <v>134</v>
      </c>
      <c r="L64" s="1">
        <v>43980</v>
      </c>
      <c r="M64" t="s">
        <v>39</v>
      </c>
      <c r="N64" t="s">
        <v>347</v>
      </c>
      <c r="R64" t="s">
        <v>348</v>
      </c>
      <c r="S64" t="b">
        <v>0</v>
      </c>
      <c r="T64" s="1">
        <v>46143</v>
      </c>
      <c r="U64" s="2">
        <f>HYPERLINK("https://sbirkapp.gov.cz/detail/SPPUJWAMJNHSXUUU", "https://sbirkapp.gov.cz/detail/SPPUJWAMJNHSXUUU")</f>
        <v>0</v>
      </c>
      <c r="V64" t="s">
        <v>349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26</v>
      </c>
      <c r="E65" t="s">
        <v>350</v>
      </c>
      <c r="F65" t="s">
        <v>28</v>
      </c>
      <c r="G65" t="s">
        <v>351</v>
      </c>
      <c r="H65" s="1">
        <v>44530</v>
      </c>
      <c r="I65" s="1">
        <v>44617.44751832665</v>
      </c>
      <c r="J65" t="s">
        <v>352</v>
      </c>
      <c r="K65" t="s">
        <v>134</v>
      </c>
      <c r="L65" s="1">
        <v>44530</v>
      </c>
      <c r="M65" t="s">
        <v>353</v>
      </c>
      <c r="N65" t="s">
        <v>354</v>
      </c>
      <c r="S65" t="b">
        <v>1</v>
      </c>
      <c r="U65" s="2">
        <f>HYPERLINK("https://sbirkapp.gov.cz/detail/SPPXBJC7KR4ZHPHO", "https://sbirkapp.gov.cz/detail/SPPXBJC7KR4ZHPHO")</f>
        <v>0</v>
      </c>
      <c r="V65" t="s">
        <v>355</v>
      </c>
      <c r="W65">
        <v>1</v>
      </c>
    </row>
    <row r="66" spans="1:23">
      <c r="A66" t="s">
        <v>23</v>
      </c>
      <c r="B66" t="s">
        <v>24</v>
      </c>
      <c r="C66" t="s">
        <v>25</v>
      </c>
      <c r="D66" t="s">
        <v>26</v>
      </c>
      <c r="E66" t="s">
        <v>356</v>
      </c>
      <c r="F66" t="s">
        <v>28</v>
      </c>
      <c r="G66" t="s">
        <v>357</v>
      </c>
      <c r="H66" s="1">
        <v>44253</v>
      </c>
      <c r="I66" s="1">
        <v>44617.44750877388</v>
      </c>
      <c r="J66" t="s">
        <v>276</v>
      </c>
      <c r="K66" t="s">
        <v>134</v>
      </c>
      <c r="L66" s="1">
        <v>44253</v>
      </c>
      <c r="M66" t="s">
        <v>84</v>
      </c>
      <c r="N66" t="s">
        <v>85</v>
      </c>
      <c r="R66" t="s">
        <v>86</v>
      </c>
      <c r="S66" t="b">
        <v>0</v>
      </c>
      <c r="T66" s="1">
        <v>45397</v>
      </c>
      <c r="U66" s="2">
        <f>HYPERLINK("https://sbirkapp.gov.cz/detail/SPP54JEWOGYKAKH2", "https://sbirkapp.gov.cz/detail/SPP54JEWOGYKAKH2")</f>
        <v>0</v>
      </c>
      <c r="V66" t="s">
        <v>358</v>
      </c>
      <c r="W66">
        <v>2</v>
      </c>
    </row>
    <row r="67" spans="1:23">
      <c r="A67" t="s">
        <v>23</v>
      </c>
      <c r="B67" t="s">
        <v>24</v>
      </c>
      <c r="C67" t="s">
        <v>25</v>
      </c>
      <c r="D67" t="s">
        <v>26</v>
      </c>
      <c r="E67" t="s">
        <v>359</v>
      </c>
      <c r="F67" t="s">
        <v>28</v>
      </c>
      <c r="G67" t="s">
        <v>360</v>
      </c>
      <c r="H67" s="1">
        <v>43889</v>
      </c>
      <c r="I67" s="1">
        <v>44617.44750055237</v>
      </c>
      <c r="J67" t="s">
        <v>361</v>
      </c>
      <c r="K67" t="s">
        <v>134</v>
      </c>
      <c r="L67" s="1">
        <v>43889</v>
      </c>
      <c r="M67" t="s">
        <v>119</v>
      </c>
      <c r="N67" t="s">
        <v>120</v>
      </c>
      <c r="R67" t="s">
        <v>362</v>
      </c>
      <c r="S67" t="b">
        <v>0</v>
      </c>
      <c r="T67" s="1">
        <v>45397</v>
      </c>
      <c r="U67" s="2">
        <f>HYPERLINK("https://sbirkapp.gov.cz/detail/SPP5HXDYB5IRNBXO", "https://sbirkapp.gov.cz/detail/SPP5HXDYB5IRNBXO")</f>
        <v>0</v>
      </c>
      <c r="V67" t="s">
        <v>363</v>
      </c>
      <c r="W67">
        <v>2</v>
      </c>
    </row>
    <row r="68" spans="1:23">
      <c r="A68" t="s">
        <v>23</v>
      </c>
      <c r="B68" t="s">
        <v>24</v>
      </c>
      <c r="C68" t="s">
        <v>25</v>
      </c>
      <c r="D68" t="s">
        <v>26</v>
      </c>
      <c r="E68" t="s">
        <v>364</v>
      </c>
      <c r="F68" t="s">
        <v>28</v>
      </c>
      <c r="G68" t="s">
        <v>365</v>
      </c>
      <c r="H68" s="1">
        <v>44529</v>
      </c>
      <c r="I68" s="1">
        <v>44617.44644429955</v>
      </c>
      <c r="J68" t="s">
        <v>352</v>
      </c>
      <c r="K68" t="s">
        <v>134</v>
      </c>
      <c r="L68" s="1">
        <v>44529</v>
      </c>
      <c r="M68" t="s">
        <v>150</v>
      </c>
      <c r="N68" t="s">
        <v>151</v>
      </c>
      <c r="Q68" t="s">
        <v>366</v>
      </c>
      <c r="S68" t="b">
        <v>1</v>
      </c>
      <c r="U68" s="2">
        <f>HYPERLINK("https://sbirkapp.gov.cz/detail/SPPE3PYZ753IXLVC", "https://sbirkapp.gov.cz/detail/SPPE3PYZ753IXLVC")</f>
        <v>0</v>
      </c>
      <c r="V68" t="s">
        <v>367</v>
      </c>
      <c r="W68">
        <v>2</v>
      </c>
    </row>
    <row r="69" spans="1:23">
      <c r="A69" t="s">
        <v>23</v>
      </c>
      <c r="B69" t="s">
        <v>24</v>
      </c>
      <c r="C69" t="s">
        <v>25</v>
      </c>
      <c r="D69" t="s">
        <v>26</v>
      </c>
      <c r="E69" t="s">
        <v>356</v>
      </c>
      <c r="F69" t="s">
        <v>60</v>
      </c>
      <c r="G69" t="s">
        <v>139</v>
      </c>
      <c r="H69" s="1">
        <v>44328</v>
      </c>
      <c r="I69" s="1">
        <v>44610.36706227453</v>
      </c>
      <c r="J69" t="s">
        <v>368</v>
      </c>
      <c r="K69" t="s">
        <v>134</v>
      </c>
      <c r="L69" s="1">
        <v>44328</v>
      </c>
      <c r="M69" t="s">
        <v>141</v>
      </c>
      <c r="N69" t="s">
        <v>142</v>
      </c>
      <c r="R69" t="s">
        <v>369</v>
      </c>
      <c r="S69" t="b">
        <v>0</v>
      </c>
      <c r="T69" s="1">
        <v>44652</v>
      </c>
      <c r="U69" s="2">
        <f>HYPERLINK("https://sbirkapp.gov.cz/detail/SPP3YIE7IE2ASGM6", "https://sbirkapp.gov.cz/detail/SPP3YIE7IE2ASGM6")</f>
        <v>0</v>
      </c>
      <c r="V69" t="s">
        <v>370</v>
      </c>
      <c r="W69">
        <v>2</v>
      </c>
    </row>
    <row r="70" spans="1:23">
      <c r="A70" t="s">
        <v>23</v>
      </c>
      <c r="B70" t="s">
        <v>24</v>
      </c>
      <c r="C70" t="s">
        <v>25</v>
      </c>
      <c r="D70" t="s">
        <v>26</v>
      </c>
      <c r="E70" t="s">
        <v>371</v>
      </c>
      <c r="F70" t="s">
        <v>60</v>
      </c>
      <c r="G70" t="s">
        <v>89</v>
      </c>
      <c r="H70" s="1">
        <v>40106</v>
      </c>
      <c r="I70" s="1">
        <v>44610.36705325551</v>
      </c>
      <c r="J70" t="s">
        <v>372</v>
      </c>
      <c r="K70" t="s">
        <v>134</v>
      </c>
      <c r="L70" s="1">
        <v>40106</v>
      </c>
      <c r="M70" t="s">
        <v>91</v>
      </c>
      <c r="N70" t="s">
        <v>92</v>
      </c>
      <c r="Q70" t="s">
        <v>373</v>
      </c>
      <c r="R70" t="s">
        <v>186</v>
      </c>
      <c r="S70" t="b">
        <v>0</v>
      </c>
      <c r="T70" s="1">
        <v>45607</v>
      </c>
      <c r="U70" s="2">
        <f>HYPERLINK("https://sbirkapp.gov.cz/detail/SPPN6IEN5OONYASE", "https://sbirkapp.gov.cz/detail/SPPN6IEN5OONYASE")</f>
        <v>0</v>
      </c>
      <c r="V70" t="s">
        <v>374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26</v>
      </c>
      <c r="E71" t="s">
        <v>364</v>
      </c>
      <c r="F71" t="s">
        <v>60</v>
      </c>
      <c r="G71" t="s">
        <v>61</v>
      </c>
      <c r="H71" s="1">
        <v>44547</v>
      </c>
      <c r="I71" s="1">
        <v>44610.36651699142</v>
      </c>
      <c r="J71" t="s">
        <v>238</v>
      </c>
      <c r="K71" t="s">
        <v>134</v>
      </c>
      <c r="L71" s="1">
        <v>44547</v>
      </c>
      <c r="M71" t="s">
        <v>63</v>
      </c>
      <c r="N71" t="s">
        <v>64</v>
      </c>
      <c r="P71" t="s">
        <v>375</v>
      </c>
      <c r="R71" t="s">
        <v>180</v>
      </c>
      <c r="S71" t="b">
        <v>0</v>
      </c>
      <c r="T71" s="1">
        <v>44713</v>
      </c>
      <c r="U71" s="2">
        <f>HYPERLINK("https://sbirkapp.gov.cz/detail/SPPMKIQGOV6K7GVU", "https://sbirkapp.gov.cz/detail/SPPMKIQGOV6K7GVU")</f>
        <v>0</v>
      </c>
      <c r="V71" t="s">
        <v>376</v>
      </c>
      <c r="W71">
        <v>1</v>
      </c>
    </row>
    <row r="72" spans="1:23">
      <c r="A72" t="s">
        <v>23</v>
      </c>
      <c r="B72" t="s">
        <v>24</v>
      </c>
      <c r="C72" t="s">
        <v>25</v>
      </c>
      <c r="D72" t="s">
        <v>26</v>
      </c>
      <c r="E72" t="s">
        <v>377</v>
      </c>
      <c r="F72" t="s">
        <v>60</v>
      </c>
      <c r="G72" t="s">
        <v>378</v>
      </c>
      <c r="H72" s="1">
        <v>44027</v>
      </c>
      <c r="I72" s="1">
        <v>44610.36598558672</v>
      </c>
      <c r="J72" t="s">
        <v>379</v>
      </c>
      <c r="K72" t="s">
        <v>134</v>
      </c>
      <c r="L72" s="1">
        <v>44027</v>
      </c>
      <c r="M72" t="s">
        <v>380</v>
      </c>
      <c r="N72" t="s">
        <v>381</v>
      </c>
      <c r="S72" t="b">
        <v>1</v>
      </c>
      <c r="U72" s="2">
        <f>HYPERLINK("https://sbirkapp.gov.cz/detail/SPP64YTX3KVBGEU2", "https://sbirkapp.gov.cz/detail/SPP64YTX3KVBGEU2")</f>
        <v>0</v>
      </c>
      <c r="V72" t="s">
        <v>382</v>
      </c>
      <c r="W72">
        <v>1</v>
      </c>
    </row>
    <row r="73" spans="1:23">
      <c r="A73" t="s">
        <v>23</v>
      </c>
      <c r="B73" t="s">
        <v>24</v>
      </c>
      <c r="C73" t="s">
        <v>25</v>
      </c>
      <c r="D73" t="s">
        <v>26</v>
      </c>
      <c r="E73" t="s">
        <v>253</v>
      </c>
      <c r="F73" t="s">
        <v>60</v>
      </c>
      <c r="G73" t="s">
        <v>378</v>
      </c>
      <c r="H73" s="1">
        <v>44355</v>
      </c>
      <c r="I73" s="1">
        <v>44610.36545350024</v>
      </c>
      <c r="J73" t="s">
        <v>383</v>
      </c>
      <c r="K73" t="s">
        <v>134</v>
      </c>
      <c r="L73" s="1">
        <v>44355</v>
      </c>
      <c r="M73" t="s">
        <v>380</v>
      </c>
      <c r="N73" t="s">
        <v>381</v>
      </c>
      <c r="S73" t="b">
        <v>1</v>
      </c>
      <c r="U73" s="2">
        <f>HYPERLINK("https://sbirkapp.gov.cz/detail/SPPNNHSVUGWLSAAI", "https://sbirkapp.gov.cz/detail/SPPNNHSVUGWLSAAI")</f>
        <v>0</v>
      </c>
      <c r="V73" t="s">
        <v>384</v>
      </c>
      <c r="W73">
        <v>1</v>
      </c>
    </row>
    <row r="74" spans="1:23">
      <c r="A74" t="s">
        <v>23</v>
      </c>
      <c r="B74" t="s">
        <v>24</v>
      </c>
      <c r="C74" t="s">
        <v>25</v>
      </c>
      <c r="D74" t="s">
        <v>26</v>
      </c>
      <c r="E74" t="s">
        <v>275</v>
      </c>
      <c r="F74" t="s">
        <v>60</v>
      </c>
      <c r="G74" t="s">
        <v>61</v>
      </c>
      <c r="H74" s="1">
        <v>44299</v>
      </c>
      <c r="I74" s="1">
        <v>44609.61188720917</v>
      </c>
      <c r="J74" t="s">
        <v>385</v>
      </c>
      <c r="K74" t="s">
        <v>134</v>
      </c>
      <c r="L74" s="1">
        <v>44299</v>
      </c>
      <c r="M74" t="s">
        <v>63</v>
      </c>
      <c r="N74" t="s">
        <v>64</v>
      </c>
      <c r="R74" t="s">
        <v>235</v>
      </c>
      <c r="S74" t="b">
        <v>0</v>
      </c>
      <c r="T74" s="1">
        <v>44652</v>
      </c>
      <c r="U74" s="2">
        <f>HYPERLINK("https://sbirkapp.gov.cz/detail/SPPSZXCNSLUGPTW6", "https://sbirkapp.gov.cz/detail/SPPSZXCNSLUGPTW6")</f>
        <v>0</v>
      </c>
      <c r="V74" t="s">
        <v>386</v>
      </c>
      <c r="W74">
        <v>1</v>
      </c>
    </row>
    <row r="75" spans="1:23">
      <c r="A75" t="s">
        <v>23</v>
      </c>
      <c r="B75" t="s">
        <v>24</v>
      </c>
      <c r="C75" t="s">
        <v>25</v>
      </c>
      <c r="D75" t="s">
        <v>26</v>
      </c>
      <c r="E75" t="s">
        <v>325</v>
      </c>
      <c r="F75" t="s">
        <v>60</v>
      </c>
      <c r="G75" t="s">
        <v>387</v>
      </c>
      <c r="H75" s="1">
        <v>44461</v>
      </c>
      <c r="I75" s="1">
        <v>44609.57770174007</v>
      </c>
      <c r="J75" t="s">
        <v>388</v>
      </c>
      <c r="K75" t="s">
        <v>134</v>
      </c>
      <c r="L75" s="1">
        <v>44461</v>
      </c>
      <c r="M75" t="s">
        <v>389</v>
      </c>
      <c r="N75" t="s">
        <v>390</v>
      </c>
      <c r="S75" t="b">
        <v>1</v>
      </c>
      <c r="U75" s="2">
        <f>HYPERLINK("https://sbirkapp.gov.cz/detail/SPPAMJ4EB5JLIBWE", "https://sbirkapp.gov.cz/detail/SPPAMJ4EB5JLIBWE")</f>
        <v>0</v>
      </c>
      <c r="V75" t="s">
        <v>391</v>
      </c>
      <c r="W7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2026-05-26T11:46:16Z</dcterms:created>
  <dcterms:modified xsi:type="dcterms:W3CDTF">2026-05-26T11:46:16Z</dcterms:modified>
</cp:coreProperties>
</file>