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<sst xmlns="http://schemas.openxmlformats.org/spreadsheetml/2006/main" count="706" uniqueCount="322">
  <si>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</si>
  <si>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</si>
  <si>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</si>
  <si>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</si>
  <si>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</si>
  <si>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</si>
  <si>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</si>
  <si>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</si>
  <si>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</si>
  <si>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</si>
  <si>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</si>
  <si>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</si>
  <si>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</si>
  <si>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</si>
  <si>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</si>
  <si>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</si>
  <si>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</si>
  <si>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</si>
  <si>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</si>
  <si>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</si>
  <si>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</si>
  <si>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</si>
  <si>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</si>
  <si>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Neratovice</t>
  </si>
  <si>
    <t>00237108</t>
  </si>
  <si>
    <t>45qb68g</t>
  </si>
  <si>
    <t>Středočeský kraj</t>
  </si>
  <si>
    <t>8/2026</t>
  </si>
  <si>
    <t>Obecně závazná vyhláška</t>
  </si>
  <si>
    <t>Obecně závazná vyhláška města Neratovice, kterou se reguluje konzumace alkoholických nápojů</t>
  </si>
  <si>
    <t>2026-09-26</t>
  </si>
  <si>
    <t>Běžný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</si>
  <si>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</si>
  <si>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</si>
  <si>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2/2017: OBECNĚ ZÁVAZNÁ VYHLÁŠKA  MĚSTA  NERATOVICE č. 2/2017 kterou se zakazuje požívání alkoholických nápojů za účelem zabezpečení místních záležitostí veřejného pořádku na veřejných prostranstvích</t>
  </si>
  <si>
    <t>1765614157</t>
  </si>
  <si>
    <t>7/2026</t>
  </si>
  <si>
    <t>Obecně závazná vyhláška města Neratovice k zajištění udržování čistoty ulic a jiných veřejných prostranství k ochraně životního prostředí, zeleně v zástavbě a ostatní veřejné zeleně</t>
  </si>
  <si>
    <t>2026-07-11</t>
  </si>
  <si>
    <t>veřejný pořádek - údržba a ochrana veřejné zeleně</t>
  </si>
  <si>
    <t>zákon č. 128/2000 Sb., o obcích - § 10 písm. c) - údržba a ochrana veřejné zeleně</t>
  </si>
  <si>
    <t>6/2016: OBECNĚ ZÁVAZNÁ VYHLÁŠKA  MĚSTA  NERATOVICE č. 6/2016 o čistotě veřejných prostranství a ochraně veřejné zeleně</t>
  </si>
  <si>
    <t>1721955594</t>
  </si>
  <si>
    <t>6/2026</t>
  </si>
  <si>
    <t>Obecně závazná vyhláška města Neratovice o užívání plakátovacích ploch v majetku obce</t>
  </si>
  <si>
    <t>veřejný pořádek - plakátování</t>
  </si>
  <si>
    <t>zákon č. 128/2000 Sb., o obcích - § 10 písm. c) - plakátování</t>
  </si>
  <si>
    <t>1721955591</t>
  </si>
  <si>
    <t>5/2026</t>
  </si>
  <si>
    <t>OBECNĚ ZÁVAZNÁ VYHLÁŠKA MĚSTA NERATOVICE, O NOČNÍM KLIDU</t>
  </si>
  <si>
    <t>2026-04-15</t>
  </si>
  <si>
    <t>noční klid</t>
  </si>
  <si>
    <t>zákon č. 251/2016 Sb., o některých přestupcích - § 5 odst. 7</t>
  </si>
  <si>
    <t>1/2024: OBECNĚ ZÁVAZNÁ VYHLÁŠKA MĚSTA NERATOVICE, O NOČNÍM KLIDU</t>
  </si>
  <si>
    <t>1672397690</t>
  </si>
  <si>
    <t>4/2026</t>
  </si>
  <si>
    <t>Obecně závazná vyhláška města Neratovice o místním poplatku za užívání veřejného prostranství</t>
  </si>
  <si>
    <t>2026-04-11</t>
  </si>
  <si>
    <t>místní poplatek za užívání veřejného prostranství</t>
  </si>
  <si>
    <t>zákon č. 565/1990 Sb., o místních poplatcích - § 14 - za užívání veřejného prostranství</t>
  </si>
  <si>
    <t>6/2023: Obecně závazná vyhláška města Neratovice o místním poplatku za užívání veřejného prostranství</t>
  </si>
  <si>
    <t>1670871382</t>
  </si>
  <si>
    <t>3/2026</t>
  </si>
  <si>
    <t>Obecně závazná vyhláška města Neratovice o zákazu odpalování pyrotechnických výrobků a jejich užívání k provádění ohňostrojných prací nebo ohňostrojů</t>
  </si>
  <si>
    <t>pyrotechnické výrobky</t>
  </si>
  <si>
    <t>zákon č. 206/2015 Sb., zákon o pyrotechnice - § 35c</t>
  </si>
  <si>
    <t>1/2026: Obecně závazná vyhláška města Neratovice,  kterou se zrušuje obecně závazná vyhláška č. 5/2016, k zabezpečení místních záležitostí veřejného pořádku na veřejných prostranstvích, kterou se reguluje používání zábavní pyrotechniky ze dne 19. 12. 2016</t>
  </si>
  <si>
    <t>1670871468</t>
  </si>
  <si>
    <t>2/2026</t>
  </si>
  <si>
    <t>Nařízení</t>
  </si>
  <si>
    <t>Nařízení města Neratovice kterým se ruší Nařízení č. 1/2009, Nařízení č. 2/2014</t>
  </si>
  <si>
    <t>2026-03-31</t>
  </si>
  <si>
    <t>zrušovací</t>
  </si>
  <si>
    <t>ústavní zákon č. 1/1993 Sb., Ústava České republiky - čl. 79 odst. 3 - zrušovací nařízení</t>
  </si>
  <si>
    <t>1664915253</t>
  </si>
  <si>
    <t>1/2026</t>
  </si>
  <si>
    <t>Obecně závazná vyhláška města Neratovice,  kterou se zrušuje obecně závazná vyhláška č. 5/2016, k zabezpečení místních záležitostí veřejného pořádku na veřejných prostranstvích, kterou se reguluje používání zábavní pyrotechniky ze dne 19. 12. 2016</t>
  </si>
  <si>
    <t>2026-02-20</t>
  </si>
  <si>
    <t>ústavní zákon č. 1/1993 Sb., Ústava České republiky - čl. 104 odst. 3 - zrušovací OZV</t>
  </si>
  <si>
    <t>5/2016: OBECNĚ ZÁVAZNÁ VYHLÁŠKA  MĚSTA  NERATOVICE č. 5/2016 k zabezpečení místních záležitostí veřejného pořádku na veřejných prostranstvích, kterou se reguluje používání zábavní pyrotechniky</t>
  </si>
  <si>
    <t>3/2026: Obecně závazná vyhláška města Neratovice o zákazu odpalování pyrotechnických výrobků a jejich užívání k provádění ohňostrojných prací nebo ohňostrojů</t>
  </si>
  <si>
    <t>1645873921</t>
  </si>
  <si>
    <t>4/2025</t>
  </si>
  <si>
    <t>Nařízení Rady města Neratovice  „kterým se vymezují úseky místních komunikací a chodníků, na kterých se  pro jejich malý dopravní význam nezajišťuje sjízdnost a schůdnost odstraňováním sněhu a náledí, a stanoví rozsah, způsob a lhůty odstraňování závad ve schůdnosti chodníků, místních komunikací a průjezdních úseků silnic“</t>
  </si>
  <si>
    <t>2025-11-25</t>
  </si>
  <si>
    <t>pozemní komunikace - vyznačení neudržovaných úseků; pozemní komunikace - odstranění závad ve schůdnosti</t>
  </si>
  <si>
    <t xml:space="preserve">zákon č. 13/1997 Sb., o pozemních komunikacích - § 27 odst. 5 ; zákon č. 13/1997 Sb., o pozemních komunikacích - § 27 odst. 7 </t>
  </si>
  <si>
    <t>2/2019: NAŘÍZENÍ čNařízení o zabezpečení schůdnosti a sjízdnosti chodníků, místních komunikací a průjezdních úseků místních komunikací na území města Neratovice a o vymezení úseků místních komunikací a chodníků na území města Neratovice, na kterých se pro jejich malý dopravní význam nezajišťuje sjízdnost a schůdnost odstraňováním sněhu a náledí.</t>
  </si>
  <si>
    <t>1603646050</t>
  </si>
  <si>
    <t>3/2025</t>
  </si>
  <si>
    <t xml:space="preserve">Obecně závazná vyhláška Města Neratovice kterou se stanoví části školských obvodů základních škol zřízených městem Neratovice </t>
  </si>
  <si>
    <t>2025-09-01</t>
  </si>
  <si>
    <t>školské obvody - základní školy; školské obvody - základní školy</t>
  </si>
  <si>
    <t>zákon č. 561/2004 Sb., školský zákon - § 178 odst. 2 písm. c); zákon č. 561/2004 Sb., školský zákon - § 178 odst. 2 písm. b)</t>
  </si>
  <si>
    <t xml:space="preserve">4/2024: OBECNĚ ZÁVAZNÁ VYHLÁŠKA MĚSTA NERATOVICE, KTEROU SE STANOVÍ ČÁSTI ŠKOLSKÝCH OBVODŮ ZÁKLADNÍCH ŠKOL ZŘÍZENÝCH MĚSTEM NERATOVICE </t>
  </si>
  <si>
    <t>1542410382</t>
  </si>
  <si>
    <t>2/2025</t>
  </si>
  <si>
    <t>Nařízení města Neratovice,  kterým se ruší Nařízení č. 3/2009</t>
  </si>
  <si>
    <t>2025-07-01</t>
  </si>
  <si>
    <t>3/2009: NAŘÍZENÍ MĚSTA Č. 3 O OCHRANĚ HNÍZDNÍ POPULACE RORÝSE OBECNÉHO PŘI REKONSTRUKCÍCH BUDOV</t>
  </si>
  <si>
    <t>1539316369</t>
  </si>
  <si>
    <t>1/2025</t>
  </si>
  <si>
    <t xml:space="preserve">Obecně závazná vyhláška města Neratovice o stanovení obecního systému odpadového hospodářství </t>
  </si>
  <si>
    <t>2025-03-01</t>
  </si>
  <si>
    <t>systém odpadového hospodářství</t>
  </si>
  <si>
    <t>zákon č. 541/2020 Sb., o odpadech - § 59 odst. 4</t>
  </si>
  <si>
    <t>6/2021: O stanovení obecního systému odpadového hospodářství</t>
  </si>
  <si>
    <t>1477678937</t>
  </si>
  <si>
    <t>5/2024</t>
  </si>
  <si>
    <t>Obecně závazná vyhláška města Neratovice o regulaci provozování hazardních her na území města</t>
  </si>
  <si>
    <t>2024-12-20</t>
  </si>
  <si>
    <t>hazardní hry</t>
  </si>
  <si>
    <t>zákon č. 186/2016 Sb., o hazardních hrách - § 12 odst. 1</t>
  </si>
  <si>
    <t>1448609886</t>
  </si>
  <si>
    <t>4/2024</t>
  </si>
  <si>
    <t xml:space="preserve">OBECNĚ ZÁVAZNÁ VYHLÁŠKA MĚSTA NERATOVICE, KTEROU SE STANOVÍ ČÁSTI ŠKOLSKÝCH OBVODŮ ZÁKLADNÍCH ŠKOL ZŘÍZENÝCH MĚSTEM NERATOVICE </t>
  </si>
  <si>
    <t>2025-01-01</t>
  </si>
  <si>
    <t>školské obvody - základní školy</t>
  </si>
  <si>
    <t>zákon č. 561/2004 Sb., školský zákon - § 178 odst. 2 písm. c)</t>
  </si>
  <si>
    <t>2/2018: Obecně závazná vyhláška města Neratovice č. 2/2018, kterou se stanoví školské obvody základních škol zřízených městem Neratovice</t>
  </si>
  <si>
    <t xml:space="preserve">3/2025: Obecně závazná vyhláška Města Neratovice kterou se stanoví části školských obvodů základních škol zřízených městem Neratovice ; 3/2025: Obecně závazná vyhláška Města Neratovice kterou se stanoví části školských obvodů základních škol zřízených městem Neratovice </t>
  </si>
  <si>
    <t>1434261220</t>
  </si>
  <si>
    <t>3/2024</t>
  </si>
  <si>
    <t>Obecně závazná vyhláška města Neratovice o místním poplatku za odkládání komunálního odpadu z nemovité věci</t>
  </si>
  <si>
    <t>2026-01-01</t>
  </si>
  <si>
    <t>místní poplatek za odkládání komunálního odpadu z nemovité věci</t>
  </si>
  <si>
    <t>zákon č. 565/1990 Sb., o místních poplatcích - § 14 - za odkládání komunálního odpadu z nemovité věci</t>
  </si>
  <si>
    <t>5/2023: Obecně závazná vyhláška města Neratovice o místním poplatku za obecní systém odpadového hospodářství</t>
  </si>
  <si>
    <t>1418608732</t>
  </si>
  <si>
    <t>2/2024</t>
  </si>
  <si>
    <t>Obecně závazná vyhláška města Neratovice o stanovení místního koeficientu pro jednotlivé katastrální území</t>
  </si>
  <si>
    <t>daň z nemovitých věcí - místní koeficient</t>
  </si>
  <si>
    <t>zákon č. 338/1992 Sb., o dani z nemovitých věcí - § 12 odst. 1 písm. a) bod 2</t>
  </si>
  <si>
    <t>3/1993: OBECNĚ ZÁVAZNÁ VYHLÁŠKA  MĚSTA  NERATOVICE č. 3/93 Úprava koeficientů podle § 6 odst. 4b a § 11 odst. 3a  zákona č. 315/1993 Sb.</t>
  </si>
  <si>
    <t>1376575014</t>
  </si>
  <si>
    <t>1/2024</t>
  </si>
  <si>
    <t>2024-04-23</t>
  </si>
  <si>
    <t>4/2023: OBECNĚ ZÁVAZNÁ VYHLÁŠKA MĚSTA NERATOVICE, O NOČNÍM KLIDU</t>
  </si>
  <si>
    <t>5/2026: OBECNĚ ZÁVAZNÁ VYHLÁŠKA MĚSTA NERATOVICE, O NOČNÍM KLIDU</t>
  </si>
  <si>
    <t>1340584085</t>
  </si>
  <si>
    <t>7/2023</t>
  </si>
  <si>
    <t>Obecně závazná vyhláška o místním poplatku ze psů</t>
  </si>
  <si>
    <t>2024-01-01</t>
  </si>
  <si>
    <t>místní poplatek ze psů</t>
  </si>
  <si>
    <t>zákon č. 565/1990 Sb., o místních poplatcích - § 14 - ze psů</t>
  </si>
  <si>
    <t>3/2021: O místním poplatku ze psů</t>
  </si>
  <si>
    <t>1259892001</t>
  </si>
  <si>
    <t>6/2023</t>
  </si>
  <si>
    <t>4/2021: OBECNĚ ZÁVAZNÁ VYHLÁŠKA MĚSTA NERATOVICE  Č. 4/2021 o místním poplatku za užívání veřejného prostranství</t>
  </si>
  <si>
    <t>4/2026: Obecně závazná vyhláška města Neratovice o místním poplatku za užívání veřejného prostranství</t>
  </si>
  <si>
    <t>1259892003</t>
  </si>
  <si>
    <t>5/2023</t>
  </si>
  <si>
    <t>Obecně závazná vyhláška města Neratovice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</si>
  <si>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</si>
  <si>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</si>
  <si>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5/5021: OBECNĚ ZÁVAZNÁ VYHLÁŠKA MĚSTA NERATOVICE  Č. 5/2021  o místním poplatku za obecní systém odpadového hospodářství</t>
  </si>
  <si>
    <t>3/2024: Obecně závazná vyhláška města Neratovice o místním poplatku za odkládání komunálního odpadu z nemovité věci; 3/2024: Obecně závazná vyhláška města Neratovice o místním poplatku za odkládání komunálního odpadu z nemovité věci</t>
  </si>
  <si>
    <t>1259877877</t>
  </si>
  <si>
    <t>4/2023</t>
  </si>
  <si>
    <t>2023-09-28</t>
  </si>
  <si>
    <t xml:space="preserve">3/2023: Obecně závazná vyhláška města Neratovice o nočním klidu </t>
  </si>
  <si>
    <t>1241329019</t>
  </si>
  <si>
    <t>2/2019</t>
  </si>
  <si>
    <t>NAŘÍZENÍ čNařízení o zabezpečení schůdnosti a sjízdnosti chodníků, místních komunikací a průjezdních úseků místních komunikací na území města Neratovice a o vymezení úseků místních komunikací a chodníků na území města Neratovice, na kterých se pro jejich malý dopravní význam nezajišťuje sjízdnost a schůdnost odstraňováním sněhu a náledí.</t>
  </si>
  <si>
    <t>2019-10-25</t>
  </si>
  <si>
    <t>Dle přechodného ustanovení</t>
  </si>
  <si>
    <t>pozemní komunikace - odstranění závad ve schůdnosti</t>
  </si>
  <si>
    <t xml:space="preserve">zákon č. 13/1997 Sb., o pozemních komunikacích - § 27 odst. 7 </t>
  </si>
  <si>
    <t>4/2025: Nařízení Rady města Neratovice  „kterým se vymezují úseky místních komunikací a chodníků, na kterých se  pro jejich malý dopravní význam nezajišťuje sjízdnost a schůdnost odstraňováním sněhu a náledí, a stanoví rozsah, způsob a lhůty odstraňování závad ve schůdnosti chodníků, místních komunikací a průjezdních úseků silnic“</t>
  </si>
  <si>
    <t>1218249231</t>
  </si>
  <si>
    <t>2/2014</t>
  </si>
  <si>
    <t>NAŘÍZENÍ MĚSTA O STANOVENÍ MAXIMÁLNÍ CENY PŘILOŽENÍ A ODSTRANĚNÍ TECHNICKÉHO PROSTŘEDKU K ZABRÁNĚNÍ ODJEZDU VOZIDLA</t>
  </si>
  <si>
    <t>2014-08-07</t>
  </si>
  <si>
    <t>regulace cen - stanovení maximálních cen, pokud nejsou stanoveny ministerstvem</t>
  </si>
  <si>
    <t>zákon č. 265/1991 Sb., o působnosti orgánů České republiky v oblasti cen - § 4a odst. 1 písm. a)</t>
  </si>
  <si>
    <t>1/2009: NAŘÍZENÍ MĚSTA O ODTAHU VOZIDEL A STANOVENÍ CEN ZA ODTAH VOZIDLA</t>
  </si>
  <si>
    <t>2/2026: Nařízení města Neratovice kterým se ruší Nařízení č. 1/2009, Nařízení č. 2/2014</t>
  </si>
  <si>
    <t>Vyřazeno</t>
  </si>
  <si>
    <t>-</t>
  </si>
  <si>
    <t>1217628644</t>
  </si>
  <si>
    <t>3/2009</t>
  </si>
  <si>
    <t>NAŘÍZENÍ MĚSTA Č. 3 O OCHRANĚ HNÍZDNÍ POPULACE RORÝSE OBECNÉHO PŘI REKONSTRUKCÍCH BUDOV</t>
  </si>
  <si>
    <t>2010-01-12</t>
  </si>
  <si>
    <t>jiná</t>
  </si>
  <si>
    <t xml:space="preserve">ústavní zákon č. 1/1993 Sb., Ústava České republiky - čl. 79 odst. 3 </t>
  </si>
  <si>
    <t>2/2025: Nařízení města Neratovice,  kterým se ruší Nařízení č. 3/2009; 2/2025: Nařízení města Neratovice,  kterým se ruší Nařízení č. 3/2009</t>
  </si>
  <si>
    <t>1217628645</t>
  </si>
  <si>
    <t>1/2019</t>
  </si>
  <si>
    <t>Tržní řád</t>
  </si>
  <si>
    <t>2019-05-14</t>
  </si>
  <si>
    <t>regulace prodeje zboží a nabízení služeb - tržní řád</t>
  </si>
  <si>
    <t xml:space="preserve">zákon č. 455/1991 Sb., živnostenský zákon - § 18 odst. 1 </t>
  </si>
  <si>
    <t>1/2013: Tržní řád</t>
  </si>
  <si>
    <t>1217077796</t>
  </si>
  <si>
    <t>2/2016</t>
  </si>
  <si>
    <t>2016-11-24</t>
  </si>
  <si>
    <t>1/2019: Tržní řád</t>
  </si>
  <si>
    <t>1217070870</t>
  </si>
  <si>
    <t>1/2016</t>
  </si>
  <si>
    <t>2016-11-25</t>
  </si>
  <si>
    <t>2/2016: Tržní řád; 1/2019: Tržní řád</t>
  </si>
  <si>
    <t>1217067522</t>
  </si>
  <si>
    <t>1/2015</t>
  </si>
  <si>
    <t>2015-05-01</t>
  </si>
  <si>
    <t>1/2016: Tržní řád; 2/2016: Tržní řád; 1/2019: Tržní řád</t>
  </si>
  <si>
    <t>1217055785</t>
  </si>
  <si>
    <t>1/2014</t>
  </si>
  <si>
    <t>2014-04-01</t>
  </si>
  <si>
    <t>1217045122</t>
  </si>
  <si>
    <t>1/2013</t>
  </si>
  <si>
    <t>2013-11-01</t>
  </si>
  <si>
    <t>1/2014: Tržní řád; 1/2015: Tržní řád; 1/2016: Tržní řád; 1/2016: Tržní řád; 2/2016: Tržní řád; 2/2016: Tržní řád; 1/2019: Tržní řád; 1/2019: Tržní řád</t>
  </si>
  <si>
    <t>1217009568</t>
  </si>
  <si>
    <t>1/2009</t>
  </si>
  <si>
    <t>NAŘÍZENÍ MĚSTA O ODTAHU VOZIDEL A STANOVENÍ CEN ZA ODTAH VOZIDLA</t>
  </si>
  <si>
    <t>2009-06-16</t>
  </si>
  <si>
    <t>2/2014: NAŘÍZENÍ MĚSTA O STANOVENÍ MAXIMÁLNÍ CENY PŘILOŽENÍ A ODSTRANĚNÍ TECHNICKÉHO PROSTŘEDKU K ZABRÁNĚNÍ ODJEZDU VOZIDLA; 2/2014: NAŘÍZENÍ MĚSTA O STANOVENÍ MAXIMÁLNÍ CENY PŘILOŽENÍ A ODSTRANĚNÍ TECHNICKÉHO PROSTŘEDKU K ZABRÁNĚNÍ ODJEZDU VOZIDLA; 2/2014: NAŘÍZENÍ MĚSTA O STANOVENÍ MAXIMÁLNÍ CENY PŘILOŽENÍ A ODSTRANĚNÍ TECHNICKÉHO PROSTŘEDKU K ZABRÁNĚNÍ ODJEZDU VOZIDLA</t>
  </si>
  <si>
    <t>1216976497</t>
  </si>
  <si>
    <t>3/2023</t>
  </si>
  <si>
    <t xml:space="preserve">Obecně závazná vyhláška města Neratovice o nočním klidu </t>
  </si>
  <si>
    <t>2023-04-08</t>
  </si>
  <si>
    <t>4/2023: OBECNĚ ZÁVAZNÁ VYHLÁŠKA MĚSTA NERATOVICE, O NOČNÍM KLIDU; 4/2023: OBECNĚ ZÁVAZNÁ VYHLÁŠKA MĚSTA NERATOVICE, O NOČNÍM KLIDU</t>
  </si>
  <si>
    <t>1165281692</t>
  </si>
  <si>
    <t>2/2023</t>
  </si>
  <si>
    <t>Obecně závazná vyhláška města Neratovice, kterou se zakazuje spalování pevných paliv ve stacionárních zdrojích</t>
  </si>
  <si>
    <t>2023-04-01</t>
  </si>
  <si>
    <t>ochrana ovzduší - spalování vybraných druhů pevných paliv</t>
  </si>
  <si>
    <t xml:space="preserve">zákon č. 201/2012 Sb., o ochraně ovzduší - § 17 odst. 5 </t>
  </si>
  <si>
    <t>1148224355</t>
  </si>
  <si>
    <t>1/2023</t>
  </si>
  <si>
    <t>Obecně závazná vyhláška města Neratovice, kterou se stanovují podmínky pro spalování suchých rostlinných materiálů ve městě Neratovice</t>
  </si>
  <si>
    <t>2023-03-09</t>
  </si>
  <si>
    <t>ochrana ovzduší - spalování suchého rostlinného materiálu</t>
  </si>
  <si>
    <t xml:space="preserve">zákon č. 201/2012 Sb., o ochraně ovzduší - § 16 odst. 5 </t>
  </si>
  <si>
    <t>1147768641</t>
  </si>
  <si>
    <t>3/1993</t>
  </si>
  <si>
    <t>OBECNĚ ZÁVAZNÁ VYHLÁŠKA  MĚSTA  NERATOVICE č. 3/93 Úprava koeficientů podle § 6 odst. 4b a § 11 odst. 3a  zákona č. 315/1993 Sb.</t>
  </si>
  <si>
    <t>1994-07-05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</si>
  <si>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</si>
  <si>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</si>
  <si>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2/2024: Obecně závazná vyhláška města Neratovice o stanovení místního koeficientu pro jednotlivé katastrální území</t>
  </si>
  <si>
    <t>1074052864</t>
  </si>
  <si>
    <t>7/2005</t>
  </si>
  <si>
    <t>OBECNĚ ZÁVAZNÁ VYHLÁŠKA  MĚSTA  NERATOVICE č. 7/2005 o zásadách tvorby uličního názvosloví a označování ulic a veřejných prostranství ve městě Neratovice</t>
  </si>
  <si>
    <t>2005-11-02</t>
  </si>
  <si>
    <t xml:space="preserve">ústavní zákon č. 1/1993 Sb., Ústava České republiky - čl. 104 odst. 3 </t>
  </si>
  <si>
    <t>1070717411</t>
  </si>
  <si>
    <t xml:space="preserve">OBECNĚ ZÁVAZNÁ VYHLÁŠKA  MĚSTA  NERATOVICE č. 2/2016 kterou se zrušuje obecně závazná vyhláška města Neratovice č. 4/2013 ve znění vyhlášky č. 4/2015 o stanovení počtu provozovaných herních zařízení a míst, ve kterých mohou být provozovány sázkové hry, loterie a jiné podobné hry na území města. </t>
  </si>
  <si>
    <t>2016-11-10</t>
  </si>
  <si>
    <t>1069791292</t>
  </si>
  <si>
    <t>2/2017</t>
  </si>
  <si>
    <t>OBECNĚ ZÁVAZNÁ VYHLÁŠKA  MĚSTA  NERATOVICE č. 2/2017 kterou se zakazuje požívání alkoholických nápojů za účelem zabezpečení místních záležitostí veřejného pořádku na veřejných prostranstvích</t>
  </si>
  <si>
    <t>2017-05-31</t>
  </si>
  <si>
    <t>veřejný pořádek - konzumace alkoholu</t>
  </si>
  <si>
    <t>zákon č. 128/2000 Sb., o obcích - § 10 písm. a) - konzumace alkoholu</t>
  </si>
  <si>
    <t>8/2026: Obecně závazná vyhláška města Neratovice, kterou se reguluje konzumace alkoholických nápojů; 8/2026: Obecně závazná vyhláška města Neratovice, kterou se reguluje konzumace alkoholických nápojů</t>
  </si>
  <si>
    <t>1069776617</t>
  </si>
  <si>
    <t>6/2016</t>
  </si>
  <si>
    <t>OBECNĚ ZÁVAZNÁ VYHLÁŠKA  MĚSTA  NERATOVICE č. 6/2016 o čistotě veřejných prostranství a ochraně veřejné zeleně</t>
  </si>
  <si>
    <t>2017-01-11</t>
  </si>
  <si>
    <t>7/2026: Obecně závazná vyhláška města Neratovice k zajištění udržování čistoty ulic a jiných veřejných prostranství k ochraně životního prostředí, zeleně v zástavbě a ostatní veřejné zeleně</t>
  </si>
  <si>
    <t>1069776944</t>
  </si>
  <si>
    <t>5/2016</t>
  </si>
  <si>
    <t>OBECNĚ ZÁVAZNÁ VYHLÁŠKA  MĚSTA  NERATOVICE č. 5/2016 k zabezpečení místních záležitostí veřejného pořádku na veřejných prostranstvích, kterou se reguluje používání zábavní pyrotechniky</t>
  </si>
  <si>
    <t>veřejný pořádek - pyrotechnika</t>
  </si>
  <si>
    <t>zákon č. 128/2000 Sb., o obcích - § 10 písm. a) - pyrotechnika</t>
  </si>
  <si>
    <t>1069776998</t>
  </si>
  <si>
    <t>4/2018</t>
  </si>
  <si>
    <t>OBECNĚ ZÁVAZNÁ VYHLÁŠKA  MĚSTA  NERATOVICE č. 4/2018 kterou se stanovují pravidla pro pohyb psů na veřejném prostranství a vymezují prostory pro volné pobíhání psů</t>
  </si>
  <si>
    <t>2018-10-12</t>
  </si>
  <si>
    <t>pohyb psů</t>
  </si>
  <si>
    <t>zákon č. 246/1992 Sb., na ochranu zvířat proti týrání - § 24 odst. 2</t>
  </si>
  <si>
    <t>1063557357</t>
  </si>
  <si>
    <t>5/2005</t>
  </si>
  <si>
    <t>OBECNĚ ZÁVAZNÁ VYHLÁŠKA  MĚSTA  NERATOVICE č. 5/2005 o městské policii</t>
  </si>
  <si>
    <t>2005-07-08</t>
  </si>
  <si>
    <t>obecní policie</t>
  </si>
  <si>
    <t xml:space="preserve">zákon č. 553/1991 Sb., o obecní policii - § 1 odst. 1 </t>
  </si>
  <si>
    <t>1060668498</t>
  </si>
  <si>
    <t>2/2018</t>
  </si>
  <si>
    <t>Obecně závazná vyhláška města Neratovice č. 2/2018, kterou se stanoví školské obvody základních škol zřízených městem Neratovice</t>
  </si>
  <si>
    <t>2018-04-18</t>
  </si>
  <si>
    <t>zákon č. 561/2004 Sb., školský zákon - § 178 odst. 2 písm. b)</t>
  </si>
  <si>
    <t>1060338167</t>
  </si>
  <si>
    <t>4/2020</t>
  </si>
  <si>
    <t>Obecně závazná vyhláška  města Neratovice č.  4/ 2020,  kterou se stanovují podmínky k zabezpečení požární ochrany při akcích, kterých se zúčastňuje větší počet osob</t>
  </si>
  <si>
    <t>2020-10-22</t>
  </si>
  <si>
    <t>požární ochrana - podmínky při akcích</t>
  </si>
  <si>
    <t>zákon č. 133/1985 Sb., o požární ochraně - § 29 odst. 1 písm. o) bod 2</t>
  </si>
  <si>
    <t>1059227977</t>
  </si>
  <si>
    <t>5/2020</t>
  </si>
  <si>
    <t>Obecně závazná vyhláška města Neratovice č. 5/2020, o regulaci provozování hazardních her</t>
  </si>
  <si>
    <t>2020-10-01</t>
  </si>
  <si>
    <t>1059208646</t>
  </si>
  <si>
    <t>3/2021</t>
  </si>
  <si>
    <t>Nařízení Rady města Neratovice č. 3/2021 „kterým se stanovují maximální ceny jízdného v rámci integrovaných veřejných služeb v přepravě cestujících na území města Neratovice“</t>
  </si>
  <si>
    <t>2021-10-01</t>
  </si>
  <si>
    <t>1056791602</t>
  </si>
  <si>
    <t>1/2021</t>
  </si>
  <si>
    <t>Obecně závazná vyhláška města Neratovice č. 1/ 2021,   kterou se vydává požární řád města Neratovice</t>
  </si>
  <si>
    <t>2021-05-25</t>
  </si>
  <si>
    <t>požární ochrana - požární řád</t>
  </si>
  <si>
    <t>zákon č. 133/1985 Sb., o požární ochraně - § 29 odst. 1 písm. o) bod 1</t>
  </si>
  <si>
    <t>1056791421</t>
  </si>
  <si>
    <t>5/5021</t>
  </si>
  <si>
    <t>OBECNĚ ZÁVAZNÁ VYHLÁŠKA MĚSTA NERATOVICE  Č. 5/2021  o místním poplatku za obecní systém odpadového hospodářství</t>
  </si>
  <si>
    <t>2022-01-01</t>
  </si>
  <si>
    <t>1056419119</t>
  </si>
  <si>
    <t>4/2021</t>
  </si>
  <si>
    <t>OBECNĚ ZÁVAZNÁ VYHLÁŠKA MĚSTA NERATOVICE  Č. 4/2021 o místním poplatku za užívání veřejného prostranství</t>
  </si>
  <si>
    <t>1056403644</t>
  </si>
  <si>
    <t>O místním poplatku ze psů</t>
  </si>
  <si>
    <t>7/2023: Obecně závazná vyhláška o místním poplatku ze psů</t>
  </si>
  <si>
    <t>1056360881</t>
  </si>
  <si>
    <t>1/2022</t>
  </si>
  <si>
    <t>2022-04-27</t>
  </si>
  <si>
    <t>zákon č. 251/2016 Sb., o některých přestupcích - § 5 odst. 6</t>
  </si>
  <si>
    <t>1026228239</t>
  </si>
  <si>
    <t>6/2021</t>
  </si>
  <si>
    <t>O stanovení obecního systému odpadového hospodářství</t>
  </si>
  <si>
    <t xml:space="preserve">1/2025: Obecně závazná vyhláška města Neratovice o stanovení obecního systému odpadového hospodářství </t>
  </si>
  <si>
    <t>998427962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</si>
</sst>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46274</v>
      </c>
      <c r="I2" s="1">
        <v>46276.65825215747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HYPERLINK("https://sbirkapp.gov.cz/detail/SPPM6T7IHAG2OMJA", "https://sbirkapp.gov.cz/detail/SPPM6T7IHAG2OMJA")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46197</v>
      </c>
      <c r="I3" s="1">
        <v>46199.42165356677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HYPERLINK("https://sbirkapp.gov.cz/detail/SPPS72NBW4XPQEYI", "https://sbirkapp.gov.cz/detail/SPPS72NBW4XPQEYI")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46197</v>
      </c>
      <c r="I4" s="1">
        <v>46199.42164267435</v>
      </c>
      <c r="J4" t="s">
        <v>38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HYPERLINK("https://sbirkapp.gov.cz/detail/SPP5U5EIEICSP4VE", "https://sbirkapp.gov.cz/detail/SPP5U5EIEICSP4VE")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46106</v>
      </c>
      <c r="I5" s="1">
        <v>46112.37961786383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HYPERLINK("https://sbirkapp.gov.cz/detail/SPP6WJ7EZO6PKQWY", "https://sbirkapp.gov.cz/detail/SPP6WJ7EZO6PKQWY")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46106</v>
      </c>
      <c r="I6" s="1">
        <v>46108.29450643939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HYPERLINK("https://sbirkapp.gov.cz/detail/SPP5VMGGKCSHGC2A", "https://sbirkapp.gov.cz/detail/SPP5VMGGKCSHGC2A")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46106</v>
      </c>
      <c r="I7" s="1">
        <v>46108.29437256735</v>
      </c>
      <c r="J7" t="s">
        <v>57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HYPERLINK("https://sbirkapp.gov.cz/detail/SPPBWK6DAV6NG3S2", "https://sbirkapp.gov.cz/detail/SPPBWK6DAV6NG3S2")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69</v>
      </c>
      <c r="G8" t="s">
        <v>70</v>
      </c>
      <c r="H8" s="1">
        <v>46092</v>
      </c>
      <c r="I8" s="1">
        <v>46097.69876776441</v>
      </c>
      <c r="J8" t="s">
        <v>71</v>
      </c>
      <c r="K8" t="s">
        <v>31</v>
      </c>
      <c r="M8" t="s">
        <v>72</v>
      </c>
      <c r="N8" t="s">
        <v>73</v>
      </c>
      <c r="S8" t="b">
        <v>1</v>
      </c>
      <c r="U8" s="2">
        <f>HYPERLINK("https://sbirkapp.gov.cz/detail/SPPECENN3IBPI7E4", "https://sbirkapp.gov.cz/detail/SPPECENN3IBPI7E4")</f>
        <v>0</v>
      </c>
      <c r="V8" t="s">
        <v>74</v>
      </c>
      <c r="W8">
        <v>3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46057</v>
      </c>
      <c r="I9" s="1">
        <v>46058.44442031624</v>
      </c>
      <c r="J9" t="s">
        <v>77</v>
      </c>
      <c r="K9" t="s">
        <v>31</v>
      </c>
      <c r="M9" t="s">
        <v>72</v>
      </c>
      <c r="N9" t="s">
        <v>78</v>
      </c>
      <c r="P9" t="s">
        <v>79</v>
      </c>
      <c r="R9" t="s">
        <v>80</v>
      </c>
      <c r="S9" t="b">
        <v>0</v>
      </c>
      <c r="T9" s="1">
        <v>46123</v>
      </c>
      <c r="U9" s="2">
        <f>HYPERLINK("https://sbirkapp.gov.cz/detail/SPP44OLABETAFMKW", "https://sbirkapp.gov.cz/detail/SPP44OLABETAFMKW")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69</v>
      </c>
      <c r="G10" t="s">
        <v>83</v>
      </c>
      <c r="H10" s="1">
        <v>45966</v>
      </c>
      <c r="I10" s="1">
        <v>45971.48616514815</v>
      </c>
      <c r="J10" t="s">
        <v>84</v>
      </c>
      <c r="K10" t="s">
        <v>31</v>
      </c>
      <c r="M10" t="s">
        <v>85</v>
      </c>
      <c r="N10" t="s">
        <v>86</v>
      </c>
      <c r="P10" t="s">
        <v>87</v>
      </c>
      <c r="S10" t="b">
        <v>1</v>
      </c>
      <c r="U10" s="2">
        <f>HYPERLINK("https://sbirkapp.gov.cz/detail/SPPZSLDXOVJYYER6", "https://sbirkapp.gov.cz/detail/SPPZSLDXOVJYYER6")</f>
        <v>0</v>
      </c>
      <c r="V10" t="s">
        <v>88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89</v>
      </c>
      <c r="F11" t="s">
        <v>28</v>
      </c>
      <c r="G11" t="s">
        <v>90</v>
      </c>
      <c r="H11" s="1">
        <v>45826</v>
      </c>
      <c r="I11" s="1">
        <v>45831.41947498598</v>
      </c>
      <c r="J11" t="s">
        <v>91</v>
      </c>
      <c r="K11" t="s">
        <v>31</v>
      </c>
      <c r="M11" t="s">
        <v>92</v>
      </c>
      <c r="N11" t="s">
        <v>93</v>
      </c>
      <c r="P11" t="s">
        <v>94</v>
      </c>
      <c r="S11" t="b">
        <v>1</v>
      </c>
      <c r="U11" s="2">
        <f>HYPERLINK("https://sbirkapp.gov.cz/detail/SPPEEYRWLCJH6BMG", "https://sbirkapp.gov.cz/detail/SPPEEYRWLCJH6BMG")</f>
        <v>0</v>
      </c>
      <c r="V11" t="s">
        <v>95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96</v>
      </c>
      <c r="F12" t="s">
        <v>69</v>
      </c>
      <c r="G12" t="s">
        <v>97</v>
      </c>
      <c r="H12" s="1">
        <v>45812</v>
      </c>
      <c r="I12" s="1">
        <v>45824.50466918704</v>
      </c>
      <c r="J12" t="s">
        <v>98</v>
      </c>
      <c r="K12" t="s">
        <v>31</v>
      </c>
      <c r="M12" t="s">
        <v>72</v>
      </c>
      <c r="N12" t="s">
        <v>73</v>
      </c>
      <c r="P12" t="s">
        <v>99</v>
      </c>
      <c r="S12" t="b">
        <v>1</v>
      </c>
      <c r="U12" s="2">
        <f>HYPERLINK("https://sbirkapp.gov.cz/detail/SPPCFF4OEG2T42PM", "https://sbirkapp.gov.cz/detail/SPPCFF4OEG2T42PM")</f>
        <v>0</v>
      </c>
      <c r="V12" t="s">
        <v>100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101</v>
      </c>
      <c r="F13" t="s">
        <v>28</v>
      </c>
      <c r="G13" t="s">
        <v>102</v>
      </c>
      <c r="H13" s="1">
        <v>45693</v>
      </c>
      <c r="I13" s="1">
        <v>45698.58874411709</v>
      </c>
      <c r="J13" t="s">
        <v>103</v>
      </c>
      <c r="K13" t="s">
        <v>31</v>
      </c>
      <c r="M13" t="s">
        <v>104</v>
      </c>
      <c r="N13" t="s">
        <v>105</v>
      </c>
      <c r="P13" t="s">
        <v>106</v>
      </c>
      <c r="S13" t="b">
        <v>1</v>
      </c>
      <c r="U13" s="2">
        <f>HYPERLINK("https://sbirkapp.gov.cz/detail/SPPY7QF5BHHSCVK4", "https://sbirkapp.gov.cz/detail/SPPY7QF5BHHSCVK4")</f>
        <v>0</v>
      </c>
      <c r="V13" t="s">
        <v>107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108</v>
      </c>
      <c r="F14" t="s">
        <v>28</v>
      </c>
      <c r="G14" t="s">
        <v>109</v>
      </c>
      <c r="H14" s="1">
        <v>45630</v>
      </c>
      <c r="I14" s="1">
        <v>45631.48257570896</v>
      </c>
      <c r="J14" t="s">
        <v>110</v>
      </c>
      <c r="K14" t="s">
        <v>31</v>
      </c>
      <c r="M14" t="s">
        <v>111</v>
      </c>
      <c r="N14" t="s">
        <v>112</v>
      </c>
      <c r="S14" t="b">
        <v>1</v>
      </c>
      <c r="U14" s="2">
        <f>HYPERLINK("https://sbirkapp.gov.cz/detail/SPPO22BEF2X2NVSY", "https://sbirkapp.gov.cz/detail/SPPO22BEF2X2NVSY")</f>
        <v>0</v>
      </c>
      <c r="V14" t="s">
        <v>113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114</v>
      </c>
      <c r="F15" t="s">
        <v>28</v>
      </c>
      <c r="G15" t="s">
        <v>115</v>
      </c>
      <c r="H15" s="1">
        <v>45588</v>
      </c>
      <c r="I15" s="1">
        <v>45600.67198438453</v>
      </c>
      <c r="J15" t="s">
        <v>116</v>
      </c>
      <c r="K15" t="s">
        <v>31</v>
      </c>
      <c r="M15" t="s">
        <v>117</v>
      </c>
      <c r="N15" t="s">
        <v>118</v>
      </c>
      <c r="P15" t="s">
        <v>119</v>
      </c>
      <c r="R15" t="s">
        <v>120</v>
      </c>
      <c r="S15" t="b">
        <v>0</v>
      </c>
      <c r="T15" s="1">
        <v>45901</v>
      </c>
      <c r="U15" s="2">
        <f>HYPERLINK("https://sbirkapp.gov.cz/detail/SPPCSPVTCM6R54RA", "https://sbirkapp.gov.cz/detail/SPPCSPVTCM6R54RA")</f>
        <v>0</v>
      </c>
      <c r="V15" t="s">
        <v>121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122</v>
      </c>
      <c r="F16" t="s">
        <v>28</v>
      </c>
      <c r="G16" t="s">
        <v>123</v>
      </c>
      <c r="H16" s="1">
        <v>45546</v>
      </c>
      <c r="I16" s="1">
        <v>45565.42001114285</v>
      </c>
      <c r="J16" t="s">
        <v>124</v>
      </c>
      <c r="K16" t="s">
        <v>31</v>
      </c>
      <c r="M16" t="s">
        <v>125</v>
      </c>
      <c r="N16" t="s">
        <v>126</v>
      </c>
      <c r="P16" t="s">
        <v>127</v>
      </c>
      <c r="S16" t="b">
        <v>1</v>
      </c>
      <c r="U16" s="2">
        <f>HYPERLINK("https://sbirkapp.gov.cz/detail/SPPRDMVECPVUXN2E", "https://sbirkapp.gov.cz/detail/SPPRDMVECPVUXN2E")</f>
        <v>0</v>
      </c>
      <c r="V16" t="s">
        <v>128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129</v>
      </c>
      <c r="F17" t="s">
        <v>28</v>
      </c>
      <c r="G17" t="s">
        <v>130</v>
      </c>
      <c r="H17" s="1">
        <v>45460</v>
      </c>
      <c r="I17" s="1">
        <v>45467.44119437332</v>
      </c>
      <c r="J17" t="s">
        <v>116</v>
      </c>
      <c r="K17" t="s">
        <v>31</v>
      </c>
      <c r="M17" t="s">
        <v>131</v>
      </c>
      <c r="N17" t="s">
        <v>132</v>
      </c>
      <c r="P17" t="s">
        <v>133</v>
      </c>
      <c r="S17" t="b">
        <v>1</v>
      </c>
      <c r="U17" s="2">
        <f>HYPERLINK("https://sbirkapp.gov.cz/detail/SPPXMFFEWYV7FQKU", "https://sbirkapp.gov.cz/detail/SPPXMFFEWYV7FQKU")</f>
        <v>0</v>
      </c>
      <c r="V17" t="s">
        <v>134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135</v>
      </c>
      <c r="F18" t="s">
        <v>28</v>
      </c>
      <c r="G18" t="s">
        <v>49</v>
      </c>
      <c r="H18" s="1">
        <v>45378</v>
      </c>
      <c r="I18" s="1">
        <v>45390.67589430774</v>
      </c>
      <c r="J18" t="s">
        <v>136</v>
      </c>
      <c r="K18" t="s">
        <v>31</v>
      </c>
      <c r="M18" t="s">
        <v>51</v>
      </c>
      <c r="N18" t="s">
        <v>52</v>
      </c>
      <c r="P18" t="s">
        <v>137</v>
      </c>
      <c r="R18" t="s">
        <v>138</v>
      </c>
      <c r="S18" t="b">
        <v>0</v>
      </c>
      <c r="T18" s="1">
        <v>46127</v>
      </c>
      <c r="U18" s="2">
        <f>HYPERLINK("https://sbirkapp.gov.cz/detail/SPPJ4S2C5UOV56QU", "https://sbirkapp.gov.cz/detail/SPPJ4S2C5UOV56QU")</f>
        <v>0</v>
      </c>
      <c r="V18" t="s">
        <v>139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140</v>
      </c>
      <c r="F19" t="s">
        <v>28</v>
      </c>
      <c r="G19" t="s">
        <v>141</v>
      </c>
      <c r="H19" s="1">
        <v>45217</v>
      </c>
      <c r="I19" s="1">
        <v>45224.54910124694</v>
      </c>
      <c r="J19" t="s">
        <v>142</v>
      </c>
      <c r="K19" t="s">
        <v>31</v>
      </c>
      <c r="M19" t="s">
        <v>143</v>
      </c>
      <c r="N19" t="s">
        <v>144</v>
      </c>
      <c r="P19" t="s">
        <v>145</v>
      </c>
      <c r="S19" t="b">
        <v>1</v>
      </c>
      <c r="U19" s="2">
        <f>HYPERLINK("https://sbirkapp.gov.cz/detail/SPP3NUQLMGXCNPC2", "https://sbirkapp.gov.cz/detail/SPP3NUQLMGXCNPC2")</f>
        <v>0</v>
      </c>
      <c r="V19" t="s">
        <v>146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147</v>
      </c>
      <c r="F20" t="s">
        <v>28</v>
      </c>
      <c r="G20" t="s">
        <v>56</v>
      </c>
      <c r="H20" s="1">
        <v>45217</v>
      </c>
      <c r="I20" s="1">
        <v>45224.54906828736</v>
      </c>
      <c r="J20" t="s">
        <v>142</v>
      </c>
      <c r="K20" t="s">
        <v>31</v>
      </c>
      <c r="M20" t="s">
        <v>58</v>
      </c>
      <c r="N20" t="s">
        <v>59</v>
      </c>
      <c r="P20" t="s">
        <v>148</v>
      </c>
      <c r="R20" t="s">
        <v>149</v>
      </c>
      <c r="S20" t="b">
        <v>0</v>
      </c>
      <c r="T20" s="1">
        <v>46123</v>
      </c>
      <c r="U20" s="2">
        <f>HYPERLINK("https://sbirkapp.gov.cz/detail/SPPXTOADTGDZHZ6O", "https://sbirkapp.gov.cz/detail/SPPXTOADTGDZHZ6O")</f>
        <v>0</v>
      </c>
      <c r="V20" t="s">
        <v>150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151</v>
      </c>
      <c r="F21" t="s">
        <v>28</v>
      </c>
      <c r="G21" t="s">
        <v>152</v>
      </c>
      <c r="H21" s="1">
        <v>45217</v>
      </c>
      <c r="I21" s="1">
        <v>45224.53783382984</v>
      </c>
      <c r="J21" t="s">
        <v>142</v>
      </c>
      <c r="K21" t="s">
        <v>31</v>
      </c>
      <c r="M21" t="s">
        <v>153</v>
      </c>
      <c r="N21" t="s">
        <v>154</v>
      </c>
      <c r="P21" t="s">
        <v>155</v>
      </c>
      <c r="R21" t="s">
        <v>156</v>
      </c>
      <c r="S21" t="b">
        <v>0</v>
      </c>
      <c r="T21" s="1">
        <v>46023</v>
      </c>
      <c r="U21" s="2">
        <f>HYPERLINK("https://sbirkapp.gov.cz/detail/SPPHY6RYQVW3RKQ6", "https://sbirkapp.gov.cz/detail/SPPHY6RYQVW3RKQ6")</f>
        <v>0</v>
      </c>
      <c r="V21" t="s">
        <v>157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158</v>
      </c>
      <c r="F22" t="s">
        <v>28</v>
      </c>
      <c r="G22" t="s">
        <v>49</v>
      </c>
      <c r="H22" s="1">
        <v>45175</v>
      </c>
      <c r="I22" s="1">
        <v>45182.62550119151</v>
      </c>
      <c r="J22" t="s">
        <v>159</v>
      </c>
      <c r="K22" t="s">
        <v>31</v>
      </c>
      <c r="M22" t="s">
        <v>51</v>
      </c>
      <c r="N22" t="s">
        <v>52</v>
      </c>
      <c r="P22" t="s">
        <v>160</v>
      </c>
      <c r="R22" t="s">
        <v>53</v>
      </c>
      <c r="S22" t="b">
        <v>0</v>
      </c>
      <c r="T22" s="1">
        <v>45405</v>
      </c>
      <c r="U22" s="2">
        <f>HYPERLINK("https://sbirkapp.gov.cz/detail/SPPAQ4BKJR4MDDMU", "https://sbirkapp.gov.cz/detail/SPPAQ4BKJR4MDDMU")</f>
        <v>0</v>
      </c>
      <c r="V22" t="s">
        <v>161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162</v>
      </c>
      <c r="F23" t="s">
        <v>69</v>
      </c>
      <c r="G23" t="s">
        <v>163</v>
      </c>
      <c r="H23" s="1">
        <v>43747</v>
      </c>
      <c r="I23" s="1">
        <v>45127.53110628331</v>
      </c>
      <c r="J23" t="s">
        <v>164</v>
      </c>
      <c r="K23" t="s">
        <v>165</v>
      </c>
      <c r="L23" s="1">
        <v>43748</v>
      </c>
      <c r="M23" t="s">
        <v>166</v>
      </c>
      <c r="N23" t="s">
        <v>167</v>
      </c>
      <c r="R23" t="s">
        <v>168</v>
      </c>
      <c r="S23" t="b">
        <v>0</v>
      </c>
      <c r="T23" s="1">
        <v>45986</v>
      </c>
      <c r="U23" s="2">
        <f>HYPERLINK("https://sbirkapp.gov.cz/detail/SPPNOPQUQE7RI7O4", "https://sbirkapp.gov.cz/detail/SPPNOPQUQE7RI7O4")</f>
        <v>0</v>
      </c>
      <c r="V23" t="s">
        <v>169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170</v>
      </c>
      <c r="F24" t="s">
        <v>69</v>
      </c>
      <c r="G24" t="s">
        <v>171</v>
      </c>
      <c r="H24" s="1">
        <v>41836</v>
      </c>
      <c r="I24" s="1">
        <v>45126.50584225736</v>
      </c>
      <c r="J24" t="s">
        <v>172</v>
      </c>
      <c r="K24" t="s">
        <v>165</v>
      </c>
      <c r="L24" s="1">
        <v>41843</v>
      </c>
      <c r="M24" t="s">
        <v>173</v>
      </c>
      <c r="N24" t="s">
        <v>174</v>
      </c>
      <c r="O24" t="s">
        <v>175</v>
      </c>
      <c r="R24" t="s">
        <v>176</v>
      </c>
      <c r="S24" t="s">
        <v>177</v>
      </c>
      <c r="T24" t="s">
        <v>178</v>
      </c>
      <c r="U24" s="2">
        <f>HYPERLINK("https://sbirkapp.gov.cz/detail/SPPZFAIMXXLE7BI6", "https://sbirkapp.gov.cz/detail/SPPZFAIMXXLE7BI6")</f>
        <v>0</v>
      </c>
      <c r="V24" t="s">
        <v>179</v>
      </c>
      <c r="W24">
        <v>3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180</v>
      </c>
      <c r="F25" t="s">
        <v>69</v>
      </c>
      <c r="G25" t="s">
        <v>181</v>
      </c>
      <c r="H25" s="1">
        <v>40163</v>
      </c>
      <c r="I25" s="1">
        <v>45126.5058328653</v>
      </c>
      <c r="J25" t="s">
        <v>182</v>
      </c>
      <c r="K25" t="s">
        <v>165</v>
      </c>
      <c r="L25" s="1">
        <v>40175</v>
      </c>
      <c r="M25" t="s">
        <v>183</v>
      </c>
      <c r="N25" t="s">
        <v>184</v>
      </c>
      <c r="R25" t="s">
        <v>185</v>
      </c>
      <c r="S25" t="b">
        <v>0</v>
      </c>
      <c r="T25" s="1">
        <v>45839</v>
      </c>
      <c r="U25" s="2">
        <f>HYPERLINK("https://sbirkapp.gov.cz/detail/SPPBHLF3RGCJHMXQ", "https://sbirkapp.gov.cz/detail/SPPBHLF3RGCJHMXQ")</f>
        <v>0</v>
      </c>
      <c r="V25" t="s">
        <v>186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187</v>
      </c>
      <c r="F26" t="s">
        <v>69</v>
      </c>
      <c r="G26" t="s">
        <v>188</v>
      </c>
      <c r="H26" s="1">
        <v>43579</v>
      </c>
      <c r="I26" s="1">
        <v>45125.56255464743</v>
      </c>
      <c r="J26" t="s">
        <v>189</v>
      </c>
      <c r="K26" t="s">
        <v>165</v>
      </c>
      <c r="L26" s="1">
        <v>43584</v>
      </c>
      <c r="M26" t="s">
        <v>190</v>
      </c>
      <c r="N26" t="s">
        <v>191</v>
      </c>
      <c r="O26" t="s">
        <v>192</v>
      </c>
      <c r="S26" t="b">
        <v>1</v>
      </c>
      <c r="U26" s="2">
        <f>HYPERLINK("https://sbirkapp.gov.cz/detail/SPPZWXO4X5NSXETC", "https://sbirkapp.gov.cz/detail/SPPZWXO4X5NSXETC")</f>
        <v>0</v>
      </c>
      <c r="V26" t="s">
        <v>193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194</v>
      </c>
      <c r="F27" t="s">
        <v>69</v>
      </c>
      <c r="G27" t="s">
        <v>188</v>
      </c>
      <c r="H27" s="1">
        <v>42676</v>
      </c>
      <c r="I27" s="1">
        <v>45125.55465467605</v>
      </c>
      <c r="J27" t="s">
        <v>195</v>
      </c>
      <c r="K27" t="s">
        <v>165</v>
      </c>
      <c r="L27" s="1">
        <v>42683</v>
      </c>
      <c r="M27" t="s">
        <v>190</v>
      </c>
      <c r="N27" t="s">
        <v>191</v>
      </c>
      <c r="O27" t="s">
        <v>192</v>
      </c>
      <c r="Q27" t="s">
        <v>196</v>
      </c>
      <c r="S27" t="b">
        <v>1</v>
      </c>
      <c r="U27" s="2">
        <f>HYPERLINK("https://sbirkapp.gov.cz/detail/SPPWIXYKTULISBEQ", "https://sbirkapp.gov.cz/detail/SPPWIXYKTULISBEQ")</f>
        <v>0</v>
      </c>
      <c r="V27" t="s">
        <v>197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198</v>
      </c>
      <c r="F28" t="s">
        <v>69</v>
      </c>
      <c r="G28" t="s">
        <v>188</v>
      </c>
      <c r="H28" s="1">
        <v>42634</v>
      </c>
      <c r="I28" s="1">
        <v>45125.55149403901</v>
      </c>
      <c r="J28" t="s">
        <v>199</v>
      </c>
      <c r="K28" t="s">
        <v>165</v>
      </c>
      <c r="L28" s="1">
        <v>42683</v>
      </c>
      <c r="M28" t="s">
        <v>190</v>
      </c>
      <c r="N28" t="s">
        <v>191</v>
      </c>
      <c r="O28" t="s">
        <v>192</v>
      </c>
      <c r="Q28" t="s">
        <v>200</v>
      </c>
      <c r="S28" t="b">
        <v>1</v>
      </c>
      <c r="U28" s="2">
        <f>HYPERLINK("https://sbirkapp.gov.cz/detail/SPP3JZRFQFVFGOAI", "https://sbirkapp.gov.cz/detail/SPP3JZRFQFVFGOAI")</f>
        <v>0</v>
      </c>
      <c r="V28" t="s">
        <v>201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202</v>
      </c>
      <c r="F29" t="s">
        <v>69</v>
      </c>
      <c r="G29" t="s">
        <v>188</v>
      </c>
      <c r="H29" s="1">
        <v>42109</v>
      </c>
      <c r="I29" s="1">
        <v>45125.54147945975</v>
      </c>
      <c r="J29" t="s">
        <v>203</v>
      </c>
      <c r="K29" t="s">
        <v>165</v>
      </c>
      <c r="L29" s="1">
        <v>42116</v>
      </c>
      <c r="M29" t="s">
        <v>190</v>
      </c>
      <c r="N29" t="s">
        <v>191</v>
      </c>
      <c r="O29" t="s">
        <v>192</v>
      </c>
      <c r="Q29" t="s">
        <v>204</v>
      </c>
      <c r="S29" t="b">
        <v>1</v>
      </c>
      <c r="U29" s="2">
        <f>HYPERLINK("https://sbirkapp.gov.cz/detail/SPPTISEK3R5WZK7U", "https://sbirkapp.gov.cz/detail/SPPTISEK3R5WZK7U")</f>
        <v>0</v>
      </c>
      <c r="V29" t="s">
        <v>205</v>
      </c>
      <c r="W29">
        <v>3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206</v>
      </c>
      <c r="F30" t="s">
        <v>69</v>
      </c>
      <c r="G30" t="s">
        <v>188</v>
      </c>
      <c r="H30" s="1">
        <v>41689</v>
      </c>
      <c r="I30" s="1">
        <v>45125.52733643819</v>
      </c>
      <c r="J30" t="s">
        <v>207</v>
      </c>
      <c r="K30" t="s">
        <v>165</v>
      </c>
      <c r="L30" s="1">
        <v>41690</v>
      </c>
      <c r="M30" t="s">
        <v>190</v>
      </c>
      <c r="N30" t="s">
        <v>191</v>
      </c>
      <c r="O30" t="s">
        <v>192</v>
      </c>
      <c r="Q30" t="s">
        <v>204</v>
      </c>
      <c r="S30" t="b">
        <v>1</v>
      </c>
      <c r="U30" s="2">
        <f>HYPERLINK("https://sbirkapp.gov.cz/detail/SPPP52JCBBYHFK5Y", "https://sbirkapp.gov.cz/detail/SPPP52JCBBYHFK5Y")</f>
        <v>0</v>
      </c>
      <c r="V30" t="s">
        <v>208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209</v>
      </c>
      <c r="F31" t="s">
        <v>69</v>
      </c>
      <c r="G31" t="s">
        <v>188</v>
      </c>
      <c r="H31" s="1">
        <v>41556</v>
      </c>
      <c r="I31" s="1">
        <v>45125.48650414499</v>
      </c>
      <c r="J31" t="s">
        <v>210</v>
      </c>
      <c r="K31" t="s">
        <v>165</v>
      </c>
      <c r="L31" s="1">
        <v>41561</v>
      </c>
      <c r="M31" t="s">
        <v>190</v>
      </c>
      <c r="N31" t="s">
        <v>191</v>
      </c>
      <c r="Q31" t="s">
        <v>211</v>
      </c>
      <c r="S31" t="b">
        <v>1</v>
      </c>
      <c r="U31" s="2">
        <f>HYPERLINK("https://sbirkapp.gov.cz/detail/SPPWQG4YML4FQNVO", "https://sbirkapp.gov.cz/detail/SPPWQG4YML4FQNVO")</f>
        <v>0</v>
      </c>
      <c r="V31" t="s">
        <v>212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213</v>
      </c>
      <c r="F32" t="s">
        <v>69</v>
      </c>
      <c r="G32" t="s">
        <v>214</v>
      </c>
      <c r="H32" s="1">
        <v>39960</v>
      </c>
      <c r="I32" s="1">
        <v>45125.45525670121</v>
      </c>
      <c r="J32" t="s">
        <v>215</v>
      </c>
      <c r="K32" t="s">
        <v>165</v>
      </c>
      <c r="L32" s="1">
        <v>39965</v>
      </c>
      <c r="M32" t="s">
        <v>173</v>
      </c>
      <c r="N32" t="s">
        <v>174</v>
      </c>
      <c r="Q32" t="s">
        <v>216</v>
      </c>
      <c r="R32" t="s">
        <v>176</v>
      </c>
      <c r="S32" t="s">
        <v>177</v>
      </c>
      <c r="T32" t="s">
        <v>178</v>
      </c>
      <c r="U32" s="2">
        <f>HYPERLINK("https://sbirkapp.gov.cz/detail/SPP75PRCC2JHL7QC", "https://sbirkapp.gov.cz/detail/SPP75PRCC2JHL7QC")</f>
        <v>0</v>
      </c>
      <c r="V32" t="s">
        <v>217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218</v>
      </c>
      <c r="F33" t="s">
        <v>28</v>
      </c>
      <c r="G33" t="s">
        <v>219</v>
      </c>
      <c r="H33" s="1">
        <v>45007</v>
      </c>
      <c r="I33" s="1">
        <v>45009.51569733494</v>
      </c>
      <c r="J33" t="s">
        <v>220</v>
      </c>
      <c r="K33" t="s">
        <v>31</v>
      </c>
      <c r="M33" t="s">
        <v>51</v>
      </c>
      <c r="N33" t="s">
        <v>52</v>
      </c>
      <c r="R33" t="s">
        <v>221</v>
      </c>
      <c r="S33" t="b">
        <v>0</v>
      </c>
      <c r="T33" s="1">
        <v>45197</v>
      </c>
      <c r="U33" s="2">
        <f>HYPERLINK("https://sbirkapp.gov.cz/detail/SPPM7VPPJCKSK26C", "https://sbirkapp.gov.cz/detail/SPPM7VPPJCKSK26C")</f>
        <v>0</v>
      </c>
      <c r="V33" t="s">
        <v>222</v>
      </c>
      <c r="W33">
        <v>2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223</v>
      </c>
      <c r="F34" t="s">
        <v>28</v>
      </c>
      <c r="G34" t="s">
        <v>224</v>
      </c>
      <c r="H34" s="1">
        <v>44965</v>
      </c>
      <c r="I34" s="1">
        <v>44980.40701150666</v>
      </c>
      <c r="J34" t="s">
        <v>225</v>
      </c>
      <c r="K34" t="s">
        <v>31</v>
      </c>
      <c r="M34" t="s">
        <v>226</v>
      </c>
      <c r="N34" t="s">
        <v>227</v>
      </c>
      <c r="S34" t="b">
        <v>1</v>
      </c>
      <c r="U34" s="2">
        <f>HYPERLINK("https://sbirkapp.gov.cz/detail/SPPOXWB6DSAVPBMA", "https://sbirkapp.gov.cz/detail/SPPOXWB6DSAVPBMA")</f>
        <v>0</v>
      </c>
      <c r="V34" t="s">
        <v>228</v>
      </c>
      <c r="W34">
        <v>2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229</v>
      </c>
      <c r="F35" t="s">
        <v>28</v>
      </c>
      <c r="G35" t="s">
        <v>230</v>
      </c>
      <c r="H35" s="1">
        <v>44965</v>
      </c>
      <c r="I35" s="1">
        <v>44979.55614181434</v>
      </c>
      <c r="J35" t="s">
        <v>231</v>
      </c>
      <c r="K35" t="s">
        <v>31</v>
      </c>
      <c r="M35" t="s">
        <v>232</v>
      </c>
      <c r="N35" t="s">
        <v>233</v>
      </c>
      <c r="S35" t="b">
        <v>1</v>
      </c>
      <c r="U35" s="2">
        <f>HYPERLINK("https://sbirkapp.gov.cz/detail/SPPFKQBGSW77PZ5G", "https://sbirkapp.gov.cz/detail/SPPFKQBGSW77PZ5G")</f>
        <v>0</v>
      </c>
      <c r="V35" t="s">
        <v>234</v>
      </c>
      <c r="W35">
        <v>2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235</v>
      </c>
      <c r="F36" t="s">
        <v>28</v>
      </c>
      <c r="G36" t="s">
        <v>236</v>
      </c>
      <c r="H36" s="1">
        <v>34051</v>
      </c>
      <c r="I36" s="1">
        <v>44795.40848927593</v>
      </c>
      <c r="J36" t="s">
        <v>237</v>
      </c>
      <c r="K36" t="s">
        <v>165</v>
      </c>
      <c r="L36" s="1">
        <v>34505</v>
      </c>
      <c r="M36" t="s">
        <v>238</v>
      </c>
      <c r="N36" t="s">
        <v>239</v>
      </c>
      <c r="R36" t="s">
        <v>240</v>
      </c>
      <c r="S36" t="b">
        <v>0</v>
      </c>
      <c r="T36" s="1">
        <v>45658</v>
      </c>
      <c r="U36" s="2">
        <f>HYPERLINK("https://sbirkapp.gov.cz/detail/SPP54ODCD54ZXR2O", "https://sbirkapp.gov.cz/detail/SPP54ODCD54ZXR2O")</f>
        <v>0</v>
      </c>
      <c r="V36" t="s">
        <v>241</v>
      </c>
      <c r="W36">
        <v>2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242</v>
      </c>
      <c r="F37" t="s">
        <v>28</v>
      </c>
      <c r="G37" t="s">
        <v>243</v>
      </c>
      <c r="H37" s="1">
        <v>38616</v>
      </c>
      <c r="I37" s="1">
        <v>44784.52809944512</v>
      </c>
      <c r="J37" t="s">
        <v>244</v>
      </c>
      <c r="K37" t="s">
        <v>165</v>
      </c>
      <c r="L37" s="1">
        <v>38643</v>
      </c>
      <c r="M37" t="s">
        <v>183</v>
      </c>
      <c r="N37" t="s">
        <v>245</v>
      </c>
      <c r="S37" t="b">
        <v>1</v>
      </c>
      <c r="U37" s="2">
        <f>HYPERLINK("https://sbirkapp.gov.cz/detail/SPPIRZD757HGLOKI", "https://sbirkapp.gov.cz/detail/SPPIRZD757HGLOKI")</f>
        <v>0</v>
      </c>
      <c r="V37" t="s">
        <v>246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194</v>
      </c>
      <c r="F38" t="s">
        <v>28</v>
      </c>
      <c r="G38" t="s">
        <v>247</v>
      </c>
      <c r="H38" s="1">
        <v>42662</v>
      </c>
      <c r="I38" s="1">
        <v>44782.50114336386</v>
      </c>
      <c r="J38" t="s">
        <v>248</v>
      </c>
      <c r="K38" t="s">
        <v>165</v>
      </c>
      <c r="L38" s="1">
        <v>42668</v>
      </c>
      <c r="M38" t="s">
        <v>72</v>
      </c>
      <c r="N38" t="s">
        <v>78</v>
      </c>
      <c r="S38" t="b">
        <v>1</v>
      </c>
      <c r="U38" s="2">
        <f>HYPERLINK("https://sbirkapp.gov.cz/detail/SPPZS5TQ357OMOWM", "https://sbirkapp.gov.cz/detail/SPPZS5TQ357OMOWM")</f>
        <v>0</v>
      </c>
      <c r="V38" t="s">
        <v>249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250</v>
      </c>
      <c r="F39" t="s">
        <v>28</v>
      </c>
      <c r="G39" t="s">
        <v>251</v>
      </c>
      <c r="H39" s="1">
        <v>42865</v>
      </c>
      <c r="I39" s="1">
        <v>44782.4810080658</v>
      </c>
      <c r="J39" t="s">
        <v>252</v>
      </c>
      <c r="K39" t="s">
        <v>165</v>
      </c>
      <c r="L39" s="1">
        <v>42871</v>
      </c>
      <c r="M39" t="s">
        <v>253</v>
      </c>
      <c r="N39" t="s">
        <v>254</v>
      </c>
      <c r="R39" t="s">
        <v>255</v>
      </c>
      <c r="S39" t="b">
        <v>0</v>
      </c>
      <c r="T39" s="1">
        <v>46291</v>
      </c>
      <c r="U39" s="2">
        <f>HYPERLINK("https://sbirkapp.gov.cz/detail/SPPB7Q43HP56KHKC", "https://sbirkapp.gov.cz/detail/SPPB7Q43HP56KHKC")</f>
        <v>0</v>
      </c>
      <c r="V39" t="s">
        <v>256</v>
      </c>
      <c r="W39">
        <v>2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257</v>
      </c>
      <c r="F40" t="s">
        <v>28</v>
      </c>
      <c r="G40" t="s">
        <v>258</v>
      </c>
      <c r="H40" s="1">
        <v>42723</v>
      </c>
      <c r="I40" s="1">
        <v>44782.48094069875</v>
      </c>
      <c r="J40" t="s">
        <v>259</v>
      </c>
      <c r="K40" t="s">
        <v>165</v>
      </c>
      <c r="L40" s="1">
        <v>42731</v>
      </c>
      <c r="M40" t="s">
        <v>39</v>
      </c>
      <c r="N40" t="s">
        <v>40</v>
      </c>
      <c r="R40" t="s">
        <v>260</v>
      </c>
      <c r="S40" t="b">
        <v>0</v>
      </c>
      <c r="T40" s="1">
        <v>46214</v>
      </c>
      <c r="U40" s="2">
        <f>HYPERLINK("https://sbirkapp.gov.cz/detail/SPPIAHMS7A7CD4F2", "https://sbirkapp.gov.cz/detail/SPPIAHMS7A7CD4F2")</f>
        <v>0</v>
      </c>
      <c r="V40" t="s">
        <v>261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262</v>
      </c>
      <c r="F41" t="s">
        <v>28</v>
      </c>
      <c r="G41" t="s">
        <v>263</v>
      </c>
      <c r="H41" s="1">
        <v>42723</v>
      </c>
      <c r="I41" s="1">
        <v>44782.48093300962</v>
      </c>
      <c r="J41" t="s">
        <v>259</v>
      </c>
      <c r="K41" t="s">
        <v>165</v>
      </c>
      <c r="L41" s="1">
        <v>42731</v>
      </c>
      <c r="M41" t="s">
        <v>264</v>
      </c>
      <c r="N41" t="s">
        <v>265</v>
      </c>
      <c r="R41" t="s">
        <v>66</v>
      </c>
      <c r="S41" t="b">
        <v>0</v>
      </c>
      <c r="T41" s="1">
        <v>46073</v>
      </c>
      <c r="U41" s="2">
        <f>HYPERLINK("https://sbirkapp.gov.cz/detail/SPPAO2QNGV3DI6IM", "https://sbirkapp.gov.cz/detail/SPPAO2QNGV3DI6IM")</f>
        <v>0</v>
      </c>
      <c r="V41" t="s">
        <v>266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267</v>
      </c>
      <c r="F42" t="s">
        <v>28</v>
      </c>
      <c r="G42" t="s">
        <v>268</v>
      </c>
      <c r="H42" s="1">
        <v>43355</v>
      </c>
      <c r="I42" s="1">
        <v>44763.4164151213</v>
      </c>
      <c r="J42" t="s">
        <v>269</v>
      </c>
      <c r="K42" t="s">
        <v>165</v>
      </c>
      <c r="L42" s="1">
        <v>43370</v>
      </c>
      <c r="M42" t="s">
        <v>270</v>
      </c>
      <c r="N42" t="s">
        <v>271</v>
      </c>
      <c r="S42" t="b">
        <v>1</v>
      </c>
      <c r="U42" s="2">
        <f>HYPERLINK("https://sbirkapp.gov.cz/detail/SPPD7JMFEDWUAOBY", "https://sbirkapp.gov.cz/detail/SPPD7JMFEDWUAOBY")</f>
        <v>0</v>
      </c>
      <c r="V42" t="s">
        <v>272</v>
      </c>
      <c r="W42">
        <v>2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273</v>
      </c>
      <c r="F43" t="s">
        <v>28</v>
      </c>
      <c r="G43" t="s">
        <v>274</v>
      </c>
      <c r="H43" s="1">
        <v>38518</v>
      </c>
      <c r="I43" s="1">
        <v>44755.66920316625</v>
      </c>
      <c r="J43" t="s">
        <v>275</v>
      </c>
      <c r="K43" t="s">
        <v>165</v>
      </c>
      <c r="L43" s="1">
        <v>38532</v>
      </c>
      <c r="M43" t="s">
        <v>276</v>
      </c>
      <c r="N43" t="s">
        <v>277</v>
      </c>
      <c r="S43" t="b">
        <v>1</v>
      </c>
      <c r="U43" s="2">
        <f>HYPERLINK("https://sbirkapp.gov.cz/detail/SPPDFHEFGSWGDQIE", "https://sbirkapp.gov.cz/detail/SPPDFHEFGSWGDQIE")</f>
        <v>0</v>
      </c>
      <c r="V43" t="s">
        <v>278</v>
      </c>
      <c r="W43">
        <v>4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279</v>
      </c>
      <c r="F44" t="s">
        <v>28</v>
      </c>
      <c r="G44" t="s">
        <v>280</v>
      </c>
      <c r="H44" s="1">
        <v>43187</v>
      </c>
      <c r="I44" s="1">
        <v>44755.27024629834</v>
      </c>
      <c r="J44" t="s">
        <v>281</v>
      </c>
      <c r="K44" t="s">
        <v>165</v>
      </c>
      <c r="L44" s="1">
        <v>43193</v>
      </c>
      <c r="M44" t="s">
        <v>117</v>
      </c>
      <c r="N44" t="s">
        <v>282</v>
      </c>
      <c r="R44" t="s">
        <v>94</v>
      </c>
      <c r="S44" t="b">
        <v>0</v>
      </c>
      <c r="T44" s="1">
        <v>45658</v>
      </c>
      <c r="U44" s="2">
        <f>HYPERLINK("https://sbirkapp.gov.cz/detail/SPPNM2SMLLN6NBOE", "https://sbirkapp.gov.cz/detail/SPPNM2SMLLN6NBOE")</f>
        <v>0</v>
      </c>
      <c r="V44" t="s">
        <v>283</v>
      </c>
      <c r="W44">
        <v>2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284</v>
      </c>
      <c r="F45" t="s">
        <v>28</v>
      </c>
      <c r="G45" t="s">
        <v>285</v>
      </c>
      <c r="H45" s="1">
        <v>44083</v>
      </c>
      <c r="I45" s="1">
        <v>44753.43612178056</v>
      </c>
      <c r="J45" t="s">
        <v>286</v>
      </c>
      <c r="K45" t="s">
        <v>165</v>
      </c>
      <c r="L45" s="1">
        <v>44111</v>
      </c>
      <c r="M45" t="s">
        <v>287</v>
      </c>
      <c r="N45" t="s">
        <v>288</v>
      </c>
      <c r="S45" t="b">
        <v>1</v>
      </c>
      <c r="U45" s="2">
        <f>HYPERLINK("https://sbirkapp.gov.cz/detail/SPP25VLVDAFQILKC", "https://sbirkapp.gov.cz/detail/SPP25VLVDAFQILKC")</f>
        <v>0</v>
      </c>
      <c r="V45" t="s">
        <v>289</v>
      </c>
      <c r="W45">
        <v>2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290</v>
      </c>
      <c r="F46" t="s">
        <v>28</v>
      </c>
      <c r="G46" t="s">
        <v>291</v>
      </c>
      <c r="H46" s="1">
        <v>44083</v>
      </c>
      <c r="I46" s="1">
        <v>44753.42036723542</v>
      </c>
      <c r="J46" t="s">
        <v>292</v>
      </c>
      <c r="K46" t="s">
        <v>165</v>
      </c>
      <c r="L46" s="1">
        <v>44090</v>
      </c>
      <c r="M46" t="s">
        <v>111</v>
      </c>
      <c r="N46" t="s">
        <v>112</v>
      </c>
      <c r="S46" t="b">
        <v>1</v>
      </c>
      <c r="U46" s="2">
        <f>HYPERLINK("https://sbirkapp.gov.cz/detail/SPPD7D26MRKAZZUG", "https://sbirkapp.gov.cz/detail/SPPD7D26MRKAZZUG")</f>
        <v>0</v>
      </c>
      <c r="V46" t="s">
        <v>293</v>
      </c>
      <c r="W46">
        <v>2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294</v>
      </c>
      <c r="F47" t="s">
        <v>69</v>
      </c>
      <c r="G47" t="s">
        <v>295</v>
      </c>
      <c r="H47" s="1">
        <v>44433</v>
      </c>
      <c r="I47" s="1">
        <v>44743.42208143346</v>
      </c>
      <c r="J47" t="s">
        <v>296</v>
      </c>
      <c r="K47" t="s">
        <v>165</v>
      </c>
      <c r="L47" s="1">
        <v>44447</v>
      </c>
      <c r="M47" t="s">
        <v>173</v>
      </c>
      <c r="N47" t="s">
        <v>174</v>
      </c>
      <c r="S47" t="s">
        <v>177</v>
      </c>
      <c r="T47" t="s">
        <v>178</v>
      </c>
      <c r="U47" s="2">
        <f>HYPERLINK("https://sbirkapp.gov.cz/detail/SPPQPPLQ2YL3547W", "https://sbirkapp.gov.cz/detail/SPPQPPLQ2YL3547W")</f>
        <v>0</v>
      </c>
      <c r="V47" t="s">
        <v>297</v>
      </c>
      <c r="W47">
        <v>2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298</v>
      </c>
      <c r="F48" t="s">
        <v>28</v>
      </c>
      <c r="G48" t="s">
        <v>299</v>
      </c>
      <c r="H48" s="1">
        <v>44321</v>
      </c>
      <c r="I48" s="1">
        <v>44743.42207265741</v>
      </c>
      <c r="J48" t="s">
        <v>300</v>
      </c>
      <c r="K48" t="s">
        <v>165</v>
      </c>
      <c r="L48" s="1">
        <v>44326</v>
      </c>
      <c r="M48" t="s">
        <v>301</v>
      </c>
      <c r="N48" t="s">
        <v>302</v>
      </c>
      <c r="S48" t="b">
        <v>1</v>
      </c>
      <c r="U48" s="2">
        <f>HYPERLINK("https://sbirkapp.gov.cz/detail/SPP33OQ3GKLDTBEQ", "https://sbirkapp.gov.cz/detail/SPP33OQ3GKLDTBEQ")</f>
        <v>0</v>
      </c>
      <c r="V48" t="s">
        <v>303</v>
      </c>
      <c r="W48">
        <v>2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304</v>
      </c>
      <c r="F49" t="s">
        <v>28</v>
      </c>
      <c r="G49" t="s">
        <v>305</v>
      </c>
      <c r="H49" s="1">
        <v>44447</v>
      </c>
      <c r="I49" s="1">
        <v>44742.58806968405</v>
      </c>
      <c r="J49" t="s">
        <v>306</v>
      </c>
      <c r="K49" t="s">
        <v>165</v>
      </c>
      <c r="L49" s="1">
        <v>44452</v>
      </c>
      <c r="M49" t="s">
        <v>153</v>
      </c>
      <c r="N49" t="s">
        <v>154</v>
      </c>
      <c r="Q49" t="s">
        <v>127</v>
      </c>
      <c r="R49" t="s">
        <v>127</v>
      </c>
      <c r="S49" t="b">
        <v>0</v>
      </c>
      <c r="T49" s="1">
        <v>45292</v>
      </c>
      <c r="U49" s="2">
        <f>HYPERLINK("https://sbirkapp.gov.cz/detail/SPPL6HYGMGK6OVQW", "https://sbirkapp.gov.cz/detail/SPPL6HYGMGK6OVQW")</f>
        <v>0</v>
      </c>
      <c r="V49" t="s">
        <v>307</v>
      </c>
      <c r="W49">
        <v>1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308</v>
      </c>
      <c r="F50" t="s">
        <v>28</v>
      </c>
      <c r="G50" t="s">
        <v>309</v>
      </c>
      <c r="H50" s="1">
        <v>44447</v>
      </c>
      <c r="I50" s="1">
        <v>44742.57212103925</v>
      </c>
      <c r="J50" t="s">
        <v>306</v>
      </c>
      <c r="K50" t="s">
        <v>165</v>
      </c>
      <c r="L50" s="1">
        <v>44452</v>
      </c>
      <c r="M50" t="s">
        <v>58</v>
      </c>
      <c r="N50" t="s">
        <v>59</v>
      </c>
      <c r="Q50" t="s">
        <v>60</v>
      </c>
      <c r="R50" t="s">
        <v>60</v>
      </c>
      <c r="S50" t="b">
        <v>0</v>
      </c>
      <c r="T50" s="1">
        <v>45292</v>
      </c>
      <c r="U50" s="2">
        <f>HYPERLINK("https://sbirkapp.gov.cz/detail/SPPFY5GKNZTI5ERU", "https://sbirkapp.gov.cz/detail/SPPFY5GKNZTI5ERU")</f>
        <v>0</v>
      </c>
      <c r="V50" t="s">
        <v>310</v>
      </c>
      <c r="W50">
        <v>2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294</v>
      </c>
      <c r="F51" t="s">
        <v>28</v>
      </c>
      <c r="G51" t="s">
        <v>311</v>
      </c>
      <c r="H51" s="1">
        <v>44447</v>
      </c>
      <c r="I51" s="1">
        <v>44742.52011503871</v>
      </c>
      <c r="J51" t="s">
        <v>306</v>
      </c>
      <c r="K51" t="s">
        <v>165</v>
      </c>
      <c r="L51" s="1">
        <v>44452</v>
      </c>
      <c r="M51" t="s">
        <v>143</v>
      </c>
      <c r="N51" t="s">
        <v>144</v>
      </c>
      <c r="Q51" t="s">
        <v>312</v>
      </c>
      <c r="R51" t="s">
        <v>312</v>
      </c>
      <c r="S51" t="b">
        <v>0</v>
      </c>
      <c r="T51" s="1">
        <v>45292</v>
      </c>
      <c r="U51" s="2">
        <f>HYPERLINK("https://sbirkapp.gov.cz/detail/SPPH5Z7BDQ2WHQKC", "https://sbirkapp.gov.cz/detail/SPPH5Z7BDQ2WHQKC")</f>
        <v>0</v>
      </c>
      <c r="V51" t="s">
        <v>313</v>
      </c>
      <c r="W51">
        <v>1</v>
      </c>
    </row>
    <row r="52" spans="1:23">
      <c r="A52" t="s">
        <v>23</v>
      </c>
      <c r="B52" t="s">
        <v>24</v>
      </c>
      <c r="C52" t="s">
        <v>25</v>
      </c>
      <c r="D52" t="s">
        <v>26</v>
      </c>
      <c r="E52" t="s">
        <v>314</v>
      </c>
      <c r="F52" t="s">
        <v>28</v>
      </c>
      <c r="G52" t="s">
        <v>49</v>
      </c>
      <c r="H52" s="1">
        <v>44657</v>
      </c>
      <c r="I52" s="1">
        <v>44663.53734728882</v>
      </c>
      <c r="J52" t="s">
        <v>315</v>
      </c>
      <c r="K52" t="s">
        <v>31</v>
      </c>
      <c r="M52" t="s">
        <v>51</v>
      </c>
      <c r="N52" t="s">
        <v>316</v>
      </c>
      <c r="S52" t="b">
        <v>1</v>
      </c>
      <c r="U52" s="2">
        <f>HYPERLINK("https://sbirkapp.gov.cz/detail/SPP2AZZMDEVFCIMQ", "https://sbirkapp.gov.cz/detail/SPP2AZZMDEVFCIMQ")</f>
        <v>0</v>
      </c>
      <c r="V52" t="s">
        <v>317</v>
      </c>
      <c r="W52">
        <v>1</v>
      </c>
    </row>
    <row r="53" spans="1:23">
      <c r="A53" t="s">
        <v>23</v>
      </c>
      <c r="B53" t="s">
        <v>24</v>
      </c>
      <c r="C53" t="s">
        <v>25</v>
      </c>
      <c r="D53" t="s">
        <v>26</v>
      </c>
      <c r="E53" t="s">
        <v>318</v>
      </c>
      <c r="F53" t="s">
        <v>28</v>
      </c>
      <c r="G53" t="s">
        <v>319</v>
      </c>
      <c r="H53" s="1">
        <v>44538</v>
      </c>
      <c r="I53" s="1">
        <v>44595.47753008831</v>
      </c>
      <c r="J53" t="s">
        <v>306</v>
      </c>
      <c r="K53" t="s">
        <v>165</v>
      </c>
      <c r="L53" s="1">
        <v>44540</v>
      </c>
      <c r="M53" t="s">
        <v>104</v>
      </c>
      <c r="N53" t="s">
        <v>105</v>
      </c>
      <c r="R53" t="s">
        <v>320</v>
      </c>
      <c r="S53" t="b">
        <v>0</v>
      </c>
      <c r="T53" s="1">
        <v>45717</v>
      </c>
      <c r="U53" s="2">
        <f>HYPERLINK("https://sbirkapp.gov.cz/detail/SPPVOJL5Y54JAJUE", "https://sbirkapp.gov.cz/detail/SPPVOJL5Y54JAJUE")</f>
        <v>0</v>
      </c>
      <c r="V53" t="s">
        <v>321</v>
      </c>
      <c r="W5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2026-11-05T01:47:21Z</dcterms:created>
  <dcterms:modified xsi:type="dcterms:W3CDTF">2026-11-05T01:47:21Z</dcterms:modified>
</cp:coreProperties>
</file>