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<sst xmlns="http://schemas.openxmlformats.org/spreadsheetml/2006/main" count="1308" uniqueCount="449">
  <si>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</si>
  <si>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</si>
  <si>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</si>
  <si>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</si>
  <si>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</si>
  <si>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</si>
  <si>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</si>
  <si>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</si>
  <si>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</si>
  <si>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</si>
  <si>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</si>
  <si>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</si>
  <si>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</si>
  <si>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</si>
  <si>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</si>
  <si>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</si>
  <si>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</si>
  <si>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</si>
  <si>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</si>
  <si>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</si>
  <si>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</si>
  <si>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</si>
  <si>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</si>
  <si>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Královéhradecký kraj</t>
  </si>
  <si>
    <t>70889546</t>
  </si>
  <si>
    <t>gcgbp3q</t>
  </si>
  <si>
    <t>2/2026</t>
  </si>
  <si>
    <t>Nařízení</t>
  </si>
  <si>
    <t>kterým se mění nařízení Královéhradeckého kraje č. 8/2025, kterým se stanovují podmínky k zabezpečení plošného pokrytí území Královéhradeckého kraje jednotkami požární ochrany</t>
  </si>
  <si>
    <t>2026-02-05</t>
  </si>
  <si>
    <t>Běžný</t>
  </si>
  <si>
    <t>požární ochrana - pokrytí jednotkami požární ochrany</t>
  </si>
  <si>
    <t>zákon č. 133/1985 Sb., o požární ochraně - § 27 odst. 2  písm. b) bod 1.</t>
  </si>
  <si>
    <t>8/2025: kterým se stanovují podmínky k zabezpečení plošného pokrytí území Královéhradeckého kraje jednotkami požární ochrany</t>
  </si>
  <si>
    <t>1637971887</t>
  </si>
  <si>
    <t>1/2026</t>
  </si>
  <si>
    <t>kterým se mění nařízení Královéhradeckého kraje č. 7/2025, kterým se vydává požární poplachový plán Královéhradeckého kraje</t>
  </si>
  <si>
    <t>požární ochrana - poplachový plán kraje</t>
  </si>
  <si>
    <t>zákon č. 133/1985 Sb., o požární ochraně - § 27 odst. 2  písm. a)</t>
  </si>
  <si>
    <t>7/2025: kterým se vydává požární poplachový plán Královéhradeckého kraje</t>
  </si>
  <si>
    <t>1637906569</t>
  </si>
  <si>
    <t>9/2025</t>
  </si>
  <si>
    <t>kterým se vymezují úseky silnic II. a III. třídy Královéhradeckého kraje, na kterých se pro jejich malý dopravní význam nezajišťuje sjízdnost odstraňováním sněhu a náledí</t>
  </si>
  <si>
    <t>2025-10-30</t>
  </si>
  <si>
    <t>pozemní komunikace - vyznačení neudržovaných úseků</t>
  </si>
  <si>
    <t xml:space="preserve">zákon č. 13/1997 Sb., o pozemních komunikacích - § 27 odst. 5 </t>
  </si>
  <si>
    <t>2/2022: kterým se vymezují úseky silnic II. a III. třídy Královéhradeckého kraje, na kterých se pro jejich malý dopravní význam nezajišťuje sjízdnost odstraňováním sněhu a náledí</t>
  </si>
  <si>
    <t>1592255651</t>
  </si>
  <si>
    <t>8/2025</t>
  </si>
  <si>
    <t>kterým se stanovují podmínky k zabezpečení plošného pokrytí území Královéhradeckého kraje jednotkami požární ochrany</t>
  </si>
  <si>
    <t>2025-05-27</t>
  </si>
  <si>
    <t>5/2020: kterým se stanovují podmínky k zabezpečení plošného pokrytí území Královéhradeckého kraje jednotkami požární ochrany; 1/2022: kterým se mění nařízení Královéhradeckého kraje č. 5/2020, kterým stanovují podmínky k zabezpečení plošného pokrytí území Královéhradeckého kraje jednotkami požární ochrany; 1/2023: kterým se mění nařízení Královéhradeckého kraje č. 5/2020, kterým stanovují podmínky k zabezpečení plošného pokrytí území Královéhradeckého kraje jednotkami požární ochrany, ve znění nařízení č. 1/2022; 1/2024: kterým se mění nařízení Královéhradeckého kraje č. 5/2020, kterým se stanovují podmínky k zabezpečení plošného pokrytí území Královéhradeckého kraje jednotkami požární ochrany, ve znění nařízení č. 1/2022 a nařízení č. 1/2023; 2/2024: kterým se mění nařízení Královéhradeckého kraje č. 5/2020, kterým se stanovují podmínky k zabezpečení plošného pokrytí území Královéhradeckého kraje jednotkami požární ochrany, ve znění nařízení č. 1/2022, nařízení č. 1/2023 a nařízení č. 1/2024</t>
  </si>
  <si>
    <t>2/2026: kterým se mění nařízení Královéhradeckého kraje č. 8/2025, kterým se stanovují podmínky k zabezpečení plošného pokrytí území Královéhradeckého kraje jednotkami požární ochrany</t>
  </si>
  <si>
    <t>1522797794</t>
  </si>
  <si>
    <t>7/2025</t>
  </si>
  <si>
    <t>kterým se vydává požární poplachový plán Královéhradeckého kraje</t>
  </si>
  <si>
    <t>2/2004: kterým se vydává poplachový plán kraje</t>
  </si>
  <si>
    <t>1/2026: kterým se mění nařízení Královéhradeckého kraje č. 7/2025, kterým se vydává požární poplachový plán Královéhradeckého kraje</t>
  </si>
  <si>
    <t>1522710608</t>
  </si>
  <si>
    <t>6/2025</t>
  </si>
  <si>
    <t>o zřízení přírodní památky Bělohradská bažantnice</t>
  </si>
  <si>
    <t>2025-03-18</t>
  </si>
  <si>
    <t xml:space="preserve">ochrana přírody a krajiny - zřízení přírodní památky </t>
  </si>
  <si>
    <t xml:space="preserve">zákon č. 114/1992 Sb., o ochraně přírody a krajiny - § 77a odst. 2 a § 36 odst. 1 - zřízení přírodní památky </t>
  </si>
  <si>
    <t>1487823195</t>
  </si>
  <si>
    <t>5/2025</t>
  </si>
  <si>
    <t>o zřízení přírodní rezervace Skalecký háj</t>
  </si>
  <si>
    <t>2025-01-18</t>
  </si>
  <si>
    <t xml:space="preserve">ochrana přírody a krajiny - zřízení přírodní rezervace </t>
  </si>
  <si>
    <t xml:space="preserve">zákon č. 114/1992 Sb., o ochraně přírody a krajiny - § 77a odst. 2 a § 33 odst. 1 - zřízení přírodní rezervace </t>
  </si>
  <si>
    <t>1459649051</t>
  </si>
  <si>
    <t>4/2025</t>
  </si>
  <si>
    <t>o zřízení přírodní rezervace Chropotínský háj</t>
  </si>
  <si>
    <t>1459648908</t>
  </si>
  <si>
    <t>3/2025</t>
  </si>
  <si>
    <t>o zřízení přírodní památky U Císařské studánky</t>
  </si>
  <si>
    <t>1459648906</t>
  </si>
  <si>
    <t>2/2025</t>
  </si>
  <si>
    <t>o zřízení přírodní památky Na Hadovně</t>
  </si>
  <si>
    <t>1459649003</t>
  </si>
  <si>
    <t>1/2025</t>
  </si>
  <si>
    <t>o zřízení přírodní památky Černá stráň</t>
  </si>
  <si>
    <t>1459648847</t>
  </si>
  <si>
    <t>9/2024</t>
  </si>
  <si>
    <t>kterým se ruší nařízení Královéhradeckého kraje č. 3/2023, kterým se stanovují maximální ceny veřejné linkové osobní vnitrostátní silniční dopravy a železniční osobní vnitrostátní dopravy provozované v rámci integrovaných veřejných služeb na území Královéhradeckého a Pardubického kraje podle jiného právního předpisu</t>
  </si>
  <si>
    <t>2024-12-15</t>
  </si>
  <si>
    <t>zrušovací</t>
  </si>
  <si>
    <t>ústavní zákon č. 1/1993 Sb., Ústava České republiky - čl. 79 odst. 3 - zrušovací nařízení</t>
  </si>
  <si>
    <t>3/2023: kterým se stanovují maximální ceny veřejné linkové osobní vnitrostátní silniční dopravy a železniční osobní vnitrostátní dopravy provozované v rámci integrovaných veřejných služeb na území Královéhradeckého a Pardubického kraje podle jiného právního předpisu</t>
  </si>
  <si>
    <t>1445031395</t>
  </si>
  <si>
    <t>8/2024</t>
  </si>
  <si>
    <t>o zřízení přírodní rezervace Ve Slatinské stráni</t>
  </si>
  <si>
    <t>2024-09-25</t>
  </si>
  <si>
    <t>1409912907</t>
  </si>
  <si>
    <t>7/2024</t>
  </si>
  <si>
    <t>o zřízení přírodní rezervace Šestajovická stráň</t>
  </si>
  <si>
    <t>2024-09-24</t>
  </si>
  <si>
    <t>1409521552</t>
  </si>
  <si>
    <t>6/2024</t>
  </si>
  <si>
    <t>o zřízení přírodní rezervace Hoříněvská Bažantnice</t>
  </si>
  <si>
    <t>1409505025</t>
  </si>
  <si>
    <t>5/2024</t>
  </si>
  <si>
    <t>o zřízení přírodní památky Na Bahně</t>
  </si>
  <si>
    <t>1409484363</t>
  </si>
  <si>
    <t>4/2024</t>
  </si>
  <si>
    <t>o zřízení přírodní památky Kopec sv. Jana</t>
  </si>
  <si>
    <t>1409442804</t>
  </si>
  <si>
    <t>3/2024</t>
  </si>
  <si>
    <t>o zřízení přírodní památky Pamětník</t>
  </si>
  <si>
    <t>ochrana přírody a krajiny - zřízení přírodní památky ; ochrana přírody a krajiny - vyhlášení ochranného pásma přírodní památky</t>
  </si>
  <si>
    <t>zákon č. 114/1992 Sb., o ochraně přírody a krajiny - § 77a odst. 2 a § 36 odst. 1 - zřízení přírodní památky ; zákon č. 114/1992 Sb., o ochraně přírody a krajiny - § 77a odst. 2 a § 37 odst. 1 - vyhlášení ochranného pásma přírodní památky</t>
  </si>
  <si>
    <t>1409339325</t>
  </si>
  <si>
    <t>2/2024</t>
  </si>
  <si>
    <t>kterým se mění nařízení Královéhradeckého kraje č. 5/2020, kterým se stanovují podmínky k zabezpečení plošného pokrytí území Královéhradeckého kraje jednotkami požární ochrany, ve znění nařízení č. 1/2022, nařízení č. 1/2023 a nařízení č. 1/2024</t>
  </si>
  <si>
    <t>2024-08-30</t>
  </si>
  <si>
    <t>5/2020: kterým se stanovují podmínky k zabezpečení plošného pokrytí území Královéhradeckého kraje jednotkami požární ochrany</t>
  </si>
  <si>
    <t>1398958297</t>
  </si>
  <si>
    <t>1/2024</t>
  </si>
  <si>
    <t>kterým se mění nařízení Královéhradeckého kraje č. 5/2020, kterým se stanovují podmínky k zabezpečení plošného pokrytí území Královéhradeckého kraje jednotkami požární ochrany, ve znění nařízení č. 1/2022 a nařízení č. 1/2023</t>
  </si>
  <si>
    <t>2024-06-21</t>
  </si>
  <si>
    <t>1368939026</t>
  </si>
  <si>
    <t>3/2023</t>
  </si>
  <si>
    <t>kterým se stanovují maximální ceny veřejné linkové osobní vnitrostátní silniční dopravy a železniční osobní vnitrostátní dopravy provozované v rámci integrovaných veřejných služeb na území Královéhradeckého a Pardubického kraje podle jiného právního předpisu</t>
  </si>
  <si>
    <t>2023-12-10</t>
  </si>
  <si>
    <t>regulace cen - stanovení maximálních cen, pokud nejsou stanoveny ministerstvem</t>
  </si>
  <si>
    <t>zákon č. 265/1991 Sb., o působnosti orgánů České republiky v oblasti cen - § 4 odst. 1 písm. a)</t>
  </si>
  <si>
    <t>4/2021: kterým se stanovují maximální ceny veřejné linkové osobní vnitrostátní silniční dopravy a železniční osobní vnitrostátní dopravy provozované v rámci integrovaných veřejných služeb na území Královéhradeckého a Pardubického kraje podle jiného právního předpisu</t>
  </si>
  <si>
    <t>9/2024: kterým se ruší nařízení Královéhradeckého kraje č. 3/2023, kterým se stanovují maximální ceny veřejné linkové osobní vnitrostátní silniční dopravy a železniční osobní vnitrostátní dopravy provozované v rámci integrovaných veřejných služeb na území Královéhradeckého a Pardubického kraje podle jiného právního předpisu; 9/2024: kterým se ruší nařízení Královéhradeckého kraje č. 3/2023, kterým se stanovují maximální ceny veřejné linkové osobní vnitrostátní silniční dopravy a železniční osobní vnitrostátní dopravy provozované v rámci integrovaných veřejných služeb na území Královéhradeckého a Pardubického kraje podle jiného právního předpisu</t>
  </si>
  <si>
    <t>1268669087</t>
  </si>
  <si>
    <t>2/2023</t>
  </si>
  <si>
    <t>Obecně závazná vyhláška</t>
  </si>
  <si>
    <t>kterou se vyhlašuje závazná část Plánu odpadového hospodářství Královéhradeckého kraje pro období 2016 až 2025 s výhledem do roku 2035</t>
  </si>
  <si>
    <t>2023-10-10</t>
  </si>
  <si>
    <t xml:space="preserve">plán odpadového hospodářství kraje </t>
  </si>
  <si>
    <t>zákon č. 185/2001 Sb., o odpadech a o změně některých dalších zákonů - § 43 odst. 11 a § 78 odst. 1 písm. c)</t>
  </si>
  <si>
    <t>1/2016: kterou se vyhlašuje závazná část Plánu odpadového hospodářství Královéhradeckého kraje</t>
  </si>
  <si>
    <t>1245861108</t>
  </si>
  <si>
    <t>1/2023</t>
  </si>
  <si>
    <t>kterým se mění nařízení Královéhradeckého kraje č. 5/2020, kterým stanovují podmínky k zabezpečení plošného pokrytí území Královéhradeckého kraje jednotkami požární ochrany, ve znění nařízení č. 1/2022</t>
  </si>
  <si>
    <t>2023-06-20</t>
  </si>
  <si>
    <t>1/2024: kterým se mění nařízení Královéhradeckého kraje č. 5/2020, kterým se stanovují podmínky k zabezpečení plošného pokrytí území Královéhradeckého kraje jednotkami požární ochrany, ve znění nařízení č. 1/2022 a nařízení č. 1/2023</t>
  </si>
  <si>
    <t>1198832062</t>
  </si>
  <si>
    <t>2/2004</t>
  </si>
  <si>
    <t>kterým se vydává poplachový plán kraje</t>
  </si>
  <si>
    <t>2004-03-26</t>
  </si>
  <si>
    <t>Dle přechodného ustanovení</t>
  </si>
  <si>
    <t>7/2025: kterým se vydává požární poplachový plán Královéhradeckého kraje; 7/2025: kterým se vydává požární poplachový plán Královéhradeckého kraje</t>
  </si>
  <si>
    <t>1127804017</t>
  </si>
  <si>
    <t>1/2004</t>
  </si>
  <si>
    <t>kterým se stanoví podmínky k zabezpečení zdrojů vody k hašení požárů</t>
  </si>
  <si>
    <t xml:space="preserve">požární ochrana - zdroje vody k hašení </t>
  </si>
  <si>
    <t>zákon č. 133/1985 Sb., o požární ochraně - § 27 odst. 2  písm. b) bod 2.</t>
  </si>
  <si>
    <t>1127795642</t>
  </si>
  <si>
    <t>4/2002</t>
  </si>
  <si>
    <t>kterým se stanoví podmínky k zabezpečení požární ochrany při akcích, kterých se zúčastňuje větší počet lidí</t>
  </si>
  <si>
    <t>2002-11-08</t>
  </si>
  <si>
    <t>požární ochrana - podmínky při akcích</t>
  </si>
  <si>
    <t>zákon č. 133/1985 Sb., o požární ochraně - § 27 odst. 2  písm. b) bod 5.</t>
  </si>
  <si>
    <t>1127770939</t>
  </si>
  <si>
    <t>2/2005</t>
  </si>
  <si>
    <t>kterým se mění nařízení Královéhradeckého kraje č. 2/2002, kterým se stanoví podmínky k zabezpečení požární ochrany v budovách zvláštního významu na území Královéhradeckého kraje</t>
  </si>
  <si>
    <t>2005-06-24</t>
  </si>
  <si>
    <t>požární ochrana - budovy zvláštního významu</t>
  </si>
  <si>
    <t>zákon č. 133/1985 Sb., o požární ochraně - § 27 odst. 2  písm. b) bod 4.</t>
  </si>
  <si>
    <t>2/2002: kterým se stanovují podmínky k zabezpečení požární ochrany v budovách zvláštního významu na území Královéhradeckého kraje</t>
  </si>
  <si>
    <t>1127527044</t>
  </si>
  <si>
    <t>2/2002</t>
  </si>
  <si>
    <t>kterým se stanovují podmínky k zabezpečení požární ochrany v budovách zvláštního významu na území Královéhradeckého kraje</t>
  </si>
  <si>
    <t>2/2005: kterým se mění nařízení Královéhradeckého kraje č. 2/2002, kterým se stanoví podmínky k zabezpečení požární ochrany v budovách zvláštního významu na území Královéhradeckého kraje</t>
  </si>
  <si>
    <t>1126588844</t>
  </si>
  <si>
    <t>3/2006</t>
  </si>
  <si>
    <t>o zřízení přírodní památky Roudnička a Datlík</t>
  </si>
  <si>
    <t>2006-12-19</t>
  </si>
  <si>
    <t>1126522798</t>
  </si>
  <si>
    <t>2/2007</t>
  </si>
  <si>
    <t>o zřízení přírodní památky Hřídelecká Hůra</t>
  </si>
  <si>
    <t>2007-04-10</t>
  </si>
  <si>
    <t>1126294673</t>
  </si>
  <si>
    <t>5/2007</t>
  </si>
  <si>
    <t>o zřízení přírodní památky U Glorietu</t>
  </si>
  <si>
    <t>2007-12-15</t>
  </si>
  <si>
    <t>1126280974</t>
  </si>
  <si>
    <t>4/2007</t>
  </si>
  <si>
    <t>o zřízení přírodní rezervace U Houkvice</t>
  </si>
  <si>
    <t>1126216521</t>
  </si>
  <si>
    <t>3/2007</t>
  </si>
  <si>
    <t>o zřízení přírodní památky Modlivý důl</t>
  </si>
  <si>
    <t>1126134607</t>
  </si>
  <si>
    <t>1/2008</t>
  </si>
  <si>
    <t>o odejmutí působnosti stavebního úřadu Obecnímu úřadu Radvanice</t>
  </si>
  <si>
    <t>2008-03-27</t>
  </si>
  <si>
    <t>odejmutí působnosti stavebního úřadu</t>
  </si>
  <si>
    <t xml:space="preserve">zákon č. 183/2006 Sb., stavební zákon - § 13 odst. 2 </t>
  </si>
  <si>
    <t>1125893135</t>
  </si>
  <si>
    <t>2/2009</t>
  </si>
  <si>
    <t>o zřízení přírodní památky U Čtvrtečkova mlýna</t>
  </si>
  <si>
    <t>2009-11-21</t>
  </si>
  <si>
    <t>1124300832</t>
  </si>
  <si>
    <t>3/2009</t>
  </si>
  <si>
    <t>o zřízení přírodní památky Broumarské slatiny</t>
  </si>
  <si>
    <t>1124300920</t>
  </si>
  <si>
    <t>2/2011</t>
  </si>
  <si>
    <t>o zřízení přírodní památky Vražba</t>
  </si>
  <si>
    <t>2011-12-31</t>
  </si>
  <si>
    <t>1124224313</t>
  </si>
  <si>
    <t>3/2011</t>
  </si>
  <si>
    <t>o zřízení přírodní památky Červená Třemešná - rybník</t>
  </si>
  <si>
    <t>1124022579</t>
  </si>
  <si>
    <t>4/2011</t>
  </si>
  <si>
    <t>o zřízení přírodní památky Uhřínov-Benátky</t>
  </si>
  <si>
    <t>1124014366</t>
  </si>
  <si>
    <t>5/2011</t>
  </si>
  <si>
    <t>o zřízení přírodní památky Nadslav</t>
  </si>
  <si>
    <t>1124010328</t>
  </si>
  <si>
    <t>8/2011</t>
  </si>
  <si>
    <t>o zřízení přírodní památky Rybník Smrkovák</t>
  </si>
  <si>
    <t>1116119436</t>
  </si>
  <si>
    <t>7/2011</t>
  </si>
  <si>
    <t>o zřízení přírodní památky Kanice - lesní rybník</t>
  </si>
  <si>
    <t>1116114928</t>
  </si>
  <si>
    <t>9/2011</t>
  </si>
  <si>
    <t>o zřízení přírodní památky Kačerov</t>
  </si>
  <si>
    <t>1116102086</t>
  </si>
  <si>
    <t>4/2012</t>
  </si>
  <si>
    <t>kterým se mění nařízení Královéhradeckého kraje č. 6/2011 o zřízení přírodní památky Lukavecký potok</t>
  </si>
  <si>
    <t>2012-05-12</t>
  </si>
  <si>
    <t>6/2011: o zřízení přírodní památky Lukavecký potok</t>
  </si>
  <si>
    <t>1114718022</t>
  </si>
  <si>
    <t>3/2012</t>
  </si>
  <si>
    <t>o zřízení přírodní památky Opočno</t>
  </si>
  <si>
    <t>1114718362</t>
  </si>
  <si>
    <t>2/2012</t>
  </si>
  <si>
    <t>o zřízení přírodní památky Zadní Machová</t>
  </si>
  <si>
    <t>1114717975</t>
  </si>
  <si>
    <t>6/2011</t>
  </si>
  <si>
    <t>o zřízení přírodní památky Lukavecký potok</t>
  </si>
  <si>
    <t>4/2012: kterým se mění nařízení Královéhradeckého kraje č. 6/2011 o zřízení přírodní památky Lukavecký potok</t>
  </si>
  <si>
    <t>1114718165</t>
  </si>
  <si>
    <t>6/2012</t>
  </si>
  <si>
    <t>o zřízení přírodní památky Žaltman</t>
  </si>
  <si>
    <t>2012-06-12</t>
  </si>
  <si>
    <t>1113048855</t>
  </si>
  <si>
    <t>7/2012</t>
  </si>
  <si>
    <t>o zřízení přírodní památky Stará Metuje</t>
  </si>
  <si>
    <t>2012-07-13</t>
  </si>
  <si>
    <t>1109464723</t>
  </si>
  <si>
    <t>8/2012</t>
  </si>
  <si>
    <t>o zřízení přírodní památky Na Plachtě 3</t>
  </si>
  <si>
    <t>1109464830</t>
  </si>
  <si>
    <t>9/2012</t>
  </si>
  <si>
    <t>o zřízení přírodní památky Březinka</t>
  </si>
  <si>
    <t>2012-09-04</t>
  </si>
  <si>
    <t>1109464638</t>
  </si>
  <si>
    <t>11/2012</t>
  </si>
  <si>
    <t>o zřízení přírodní památky Bystřice</t>
  </si>
  <si>
    <t>2012-11-10</t>
  </si>
  <si>
    <t>1108340317</t>
  </si>
  <si>
    <t>13/2012</t>
  </si>
  <si>
    <t>o zřízení přírodní památky Údolí Bystřice</t>
  </si>
  <si>
    <t>2012-12-18</t>
  </si>
  <si>
    <t>1107989720</t>
  </si>
  <si>
    <t>12/2012</t>
  </si>
  <si>
    <t>o zřízení přírodní památky Údolí Javorky</t>
  </si>
  <si>
    <t>1107978798</t>
  </si>
  <si>
    <t>3/2013</t>
  </si>
  <si>
    <t>o zřízení přírodní památky Novopacký vodopád</t>
  </si>
  <si>
    <t>2013-08-03</t>
  </si>
  <si>
    <t>1096963763</t>
  </si>
  <si>
    <t>1/2013</t>
  </si>
  <si>
    <t>o zřízení přírodní památky Zámělský borek</t>
  </si>
  <si>
    <t>2013-01-22</t>
  </si>
  <si>
    <t>1096963529</t>
  </si>
  <si>
    <t>2/2013</t>
  </si>
  <si>
    <t>o zřízení přírodní památky Kalské Údolí</t>
  </si>
  <si>
    <t>2013-06-08</t>
  </si>
  <si>
    <t>1096963725</t>
  </si>
  <si>
    <t>2/2022</t>
  </si>
  <si>
    <t>2022-11-04</t>
  </si>
  <si>
    <t>1/2017: kterým se vymezují úseky silnic II. a III. třídy Královéhradeckého kraje, na kterých se pro jejich malý dopravní význam nezajišťuje sjízdnost odstraňováním sněhu a náledí</t>
  </si>
  <si>
    <t>9/2025: kterým se vymezují úseky silnic II. a III. třídy Královéhradeckého kraje, na kterých se pro jejich malý dopravní význam nezajišťuje sjízdnost odstraňováním sněhu a náledí</t>
  </si>
  <si>
    <t>1095864510</t>
  </si>
  <si>
    <t>9/2013</t>
  </si>
  <si>
    <t>o zřízení přírodní památky Chyjická stráň</t>
  </si>
  <si>
    <t>2013-11-06</t>
  </si>
  <si>
    <t>1095454976</t>
  </si>
  <si>
    <t>10/2013</t>
  </si>
  <si>
    <t>o zřízení přírodní památky Trotina</t>
  </si>
  <si>
    <t>1095455026</t>
  </si>
  <si>
    <t>7/2013</t>
  </si>
  <si>
    <t>o zřízení přírodní památky Rybník Strašidlo</t>
  </si>
  <si>
    <t>1095269509</t>
  </si>
  <si>
    <t>8/2013</t>
  </si>
  <si>
    <t>o zřízení přírodní památky Víno</t>
  </si>
  <si>
    <t>1095269284</t>
  </si>
  <si>
    <t>6/2013</t>
  </si>
  <si>
    <t>o zřízení přírodní památky Olešnice</t>
  </si>
  <si>
    <t>1095269510</t>
  </si>
  <si>
    <t>5/2013</t>
  </si>
  <si>
    <t>o zřízení přírodní památky Libosad - obora</t>
  </si>
  <si>
    <t>1095013042</t>
  </si>
  <si>
    <t>4/2013</t>
  </si>
  <si>
    <t>o zřízení přírodní památky Hluboký Kovač</t>
  </si>
  <si>
    <t>1094624209</t>
  </si>
  <si>
    <t>11/2013</t>
  </si>
  <si>
    <t>o zřízení přírodní památky Na Plachtě</t>
  </si>
  <si>
    <t>2013-12-28</t>
  </si>
  <si>
    <t>1088110779</t>
  </si>
  <si>
    <t>12/2013</t>
  </si>
  <si>
    <t>o zřízení přírodní rezervace Bažiny</t>
  </si>
  <si>
    <t>1088110828</t>
  </si>
  <si>
    <t>15/2013</t>
  </si>
  <si>
    <t>o zřízení přírodní památky Pod Rýzmburkem</t>
  </si>
  <si>
    <t>2013-12-31</t>
  </si>
  <si>
    <t>1087313429</t>
  </si>
  <si>
    <t>14/2013</t>
  </si>
  <si>
    <t>o zřízení přírodní památky Halín</t>
  </si>
  <si>
    <t>1087306826</t>
  </si>
  <si>
    <t>13/2013</t>
  </si>
  <si>
    <t>o zřízení přírodní památky Byšičky 1</t>
  </si>
  <si>
    <t>1087289228</t>
  </si>
  <si>
    <t>2/2014</t>
  </si>
  <si>
    <t>o zřízení přírodní rezervace Dubno - Česká Skalice</t>
  </si>
  <si>
    <t>2014-03-18</t>
  </si>
  <si>
    <t>1087209541</t>
  </si>
  <si>
    <t>1/2014</t>
  </si>
  <si>
    <t>o zřízení přírodní památky Veselský háj</t>
  </si>
  <si>
    <t>1086979800</t>
  </si>
  <si>
    <t>4/2014</t>
  </si>
  <si>
    <t>o zřízení přírodní rezervace Zbytka</t>
  </si>
  <si>
    <t>2014-04-15</t>
  </si>
  <si>
    <t>1086972625</t>
  </si>
  <si>
    <t>3/2014</t>
  </si>
  <si>
    <t>o zřízení přírodní památky Tuří rybník</t>
  </si>
  <si>
    <t>1086941512</t>
  </si>
  <si>
    <t>5/2014</t>
  </si>
  <si>
    <t>o zřízení přírodní rezervace Peklo</t>
  </si>
  <si>
    <t>2014-04-18</t>
  </si>
  <si>
    <t>1086932521</t>
  </si>
  <si>
    <t>8/2014</t>
  </si>
  <si>
    <t>o zřízení přírodní památky Týnišťské Poorličí</t>
  </si>
  <si>
    <t>2014-05-22</t>
  </si>
  <si>
    <t>1085233723</t>
  </si>
  <si>
    <t>7/2014</t>
  </si>
  <si>
    <t>o zřízení přírodní památky Dědina u Dobrušky</t>
  </si>
  <si>
    <t>1085206557</t>
  </si>
  <si>
    <t>6/2014</t>
  </si>
  <si>
    <t>o zřízení přírodní památky Luční potok v Podkrkonoší</t>
  </si>
  <si>
    <t>1085185675</t>
  </si>
  <si>
    <t>9/2014</t>
  </si>
  <si>
    <t>o zřízení přírodní památky Javorka a Cidlina - Sběř</t>
  </si>
  <si>
    <t>2014-06-24</t>
  </si>
  <si>
    <t>1085152276</t>
  </si>
  <si>
    <t>11/2014</t>
  </si>
  <si>
    <t>o zřízení přírodní památky Hustířanský les</t>
  </si>
  <si>
    <t>2014-07-17</t>
  </si>
  <si>
    <t>1084806509</t>
  </si>
  <si>
    <t>10/2014</t>
  </si>
  <si>
    <t>o zřízení přírodní památky Piletický a Librantický potok</t>
  </si>
  <si>
    <t>1084796875</t>
  </si>
  <si>
    <t>12/2014</t>
  </si>
  <si>
    <t>o zřízení přírodní památky Farářova louka</t>
  </si>
  <si>
    <t>2014-08-20</t>
  </si>
  <si>
    <t>1082750540</t>
  </si>
  <si>
    <t>13/2014</t>
  </si>
  <si>
    <t>o zřízení přírodní památky Dymokursko - Bahenské louky</t>
  </si>
  <si>
    <t>1082747564</t>
  </si>
  <si>
    <t>3/2018</t>
  </si>
  <si>
    <t>kterým se mění nařízení Královéhradeckého kraje č. 3/2002 ze dne 9. října 2002, kterým se stanoví podmínky k zabezpečení požární ochrany v době zvýšeného nebezpečí vzniku požáru</t>
  </si>
  <si>
    <t>2018-09-12</t>
  </si>
  <si>
    <t>požární ochrana - zvýšené nebezpečí vzniku požáru</t>
  </si>
  <si>
    <t>zákon č. 133/1985 Sb., o požární ochraně - § 27 odst. 2  písm. b) bod 3.</t>
  </si>
  <si>
    <t>3/2002: kterým se stanoví podmínky k zabezpečení požární ochrany v době zvýšeného nebezpečí vzniku požáru</t>
  </si>
  <si>
    <t>1082736922</t>
  </si>
  <si>
    <t>3/2002</t>
  </si>
  <si>
    <t>kterým se stanoví podmínky k zabezpečení požární ochrany v době zvýšeného nebezpečí vzniku požáru</t>
  </si>
  <si>
    <t>3/2018: kterým se mění nařízení Královéhradeckého kraje č. 3/2002 ze dne 9. října 2002, kterým se stanoví podmínky k zabezpečení požární ochrany v době zvýšeného nebezpečí vzniku požáru</t>
  </si>
  <si>
    <t>1082098559</t>
  </si>
  <si>
    <t>1/2016</t>
  </si>
  <si>
    <t>kterou se vyhlašuje závazná část Plánu odpadového hospodářství Královéhradeckého kraje</t>
  </si>
  <si>
    <t>2016-02-23</t>
  </si>
  <si>
    <t>2/2023: kterou se vyhlašuje závazná část Plánu odpadového hospodářství Královéhradeckého kraje pro období 2016 až 2025 s výhledem do roku 2035</t>
  </si>
  <si>
    <t>1080457136</t>
  </si>
  <si>
    <t>5/2016</t>
  </si>
  <si>
    <t>o zřízení přírodní památky Byšičky 2</t>
  </si>
  <si>
    <t>2016-10-29</t>
  </si>
  <si>
    <t>1080166060</t>
  </si>
  <si>
    <t>6/2016</t>
  </si>
  <si>
    <t>o zřízení přírodní památky Sítovka</t>
  </si>
  <si>
    <t>2017-01-05</t>
  </si>
  <si>
    <t>1079564616</t>
  </si>
  <si>
    <t>1/2017</t>
  </si>
  <si>
    <t>2017-10-27</t>
  </si>
  <si>
    <t>1079482819</t>
  </si>
  <si>
    <t>1/2018</t>
  </si>
  <si>
    <t>o zřízení přírodní památky Orlice</t>
  </si>
  <si>
    <t>2018-07-14</t>
  </si>
  <si>
    <t>1079126981</t>
  </si>
  <si>
    <t>2/2018</t>
  </si>
  <si>
    <t>o zřízení přírodní rezervace Kostelecký zámecký park</t>
  </si>
  <si>
    <t>2018-08-03</t>
  </si>
  <si>
    <t>1079094862</t>
  </si>
  <si>
    <t>VÝMAZ</t>
  </si>
  <si>
    <t>-</t>
  </si>
  <si>
    <t>1079094023</t>
  </si>
  <si>
    <t>1/2019</t>
  </si>
  <si>
    <t>o zřízení přírodní rezervace Vřešťovská bažantnice</t>
  </si>
  <si>
    <t>2019-06-11</t>
  </si>
  <si>
    <t>1077973246</t>
  </si>
  <si>
    <t>4/2020</t>
  </si>
  <si>
    <t>kterým se mění nařízení Královéhradeckého kraje č. 2/2020, o zřízení přírodní památky Čertovy hrady</t>
  </si>
  <si>
    <t>2020-06-16</t>
  </si>
  <si>
    <t>2/2020: o zřízení přírodní památky Čertovy hrady</t>
  </si>
  <si>
    <t>1077958973</t>
  </si>
  <si>
    <t>2/2020</t>
  </si>
  <si>
    <t>o zřízení přírodní památky Čertovy hrady</t>
  </si>
  <si>
    <t>2020-04-08</t>
  </si>
  <si>
    <t>4/2020: kterým se mění nařízení Královéhradeckého kraje č. 2/2020, o zřízení přírodní památky Čertovy hrady</t>
  </si>
  <si>
    <t>1077939609</t>
  </si>
  <si>
    <t>3/2020</t>
  </si>
  <si>
    <t>kterým se mění nařízení Královéhradeckého kraje č. 1/2020, o zřízení přírodní památky Vejsplachy</t>
  </si>
  <si>
    <t>1/2020: o zřízení přírodní památky Vejsplachy</t>
  </si>
  <si>
    <t>1077543262</t>
  </si>
  <si>
    <t>1/2020</t>
  </si>
  <si>
    <t>o zřízení přírodní památky Vejsplachy</t>
  </si>
  <si>
    <t>2020-02-20</t>
  </si>
  <si>
    <t>3/2020: kterým se mění nařízení Královéhradeckého kraje č. 1/2020, o zřízení přírodní památky Vejsplachy</t>
  </si>
  <si>
    <t>1077540051</t>
  </si>
  <si>
    <t>1/2021</t>
  </si>
  <si>
    <t>o zřízení přírodní památky Běleč - střelnice</t>
  </si>
  <si>
    <t>2021-04-24</t>
  </si>
  <si>
    <t>1077405728</t>
  </si>
  <si>
    <t>2/2021</t>
  </si>
  <si>
    <t>o zřízení přírodní památky Rašelina</t>
  </si>
  <si>
    <t>2021-08-07</t>
  </si>
  <si>
    <t>1077353943</t>
  </si>
  <si>
    <t>3/2021</t>
  </si>
  <si>
    <t>o zřízení přírodní památky Louky v České Čermné</t>
  </si>
  <si>
    <t>1077341942</t>
  </si>
  <si>
    <t>4/2021</t>
  </si>
  <si>
    <t>2021-12-12</t>
  </si>
  <si>
    <t>1075117793</t>
  </si>
  <si>
    <t>1/2022</t>
  </si>
  <si>
    <t>kterým se mění nařízení Královéhradeckého kraje č. 5/2020, kterým stanovují podmínky k zabezpečení plošného pokrytí území Královéhradeckého kraje jednotkami požární ochrany</t>
  </si>
  <si>
    <t>2022-02-10</t>
  </si>
  <si>
    <t>994625813</t>
  </si>
  <si>
    <t>5/2020</t>
  </si>
  <si>
    <t>2020-11-17</t>
  </si>
  <si>
    <t>1/2022: kterým se mění nařízení Královéhradeckého kraje č. 5/2020, kterým stanovují podmínky k zabezpečení plošného pokrytí území Královéhradeckého kraje jednotkami požární ochrany; 1/2023: kterým se mění nařízení Královéhradeckého kraje č. 5/2020, kterým stanovují podmínky k zabezpečení plošného pokrytí území Královéhradeckého kraje jednotkami požární ochrany, ve znění nařízení č. 1/2022; 1/2024: kterým se mění nařízení Královéhradeckého kraje č. 5/2020, kterým se stanovují podmínky k zabezpečení plošného pokrytí území Královéhradeckého kraje jednotkami požární ochrany, ve znění nařízení č. 1/2022 a nařízení č. 1/2023; 1/2024: kterým se mění nařízení Královéhradeckého kraje č. 5/2020, kterým se stanovují podmínky k zabezpečení plošného pokrytí území Královéhradeckého kraje jednotkami požární ochrany, ve znění nařízení č. 1/2022 a nařízení č. 1/2023; 2/2024: kterým se mění nařízení Královéhradeckého kraje č. 5/2020, kterým se stanovují podmínky k zabezpečení plošného pokrytí území Královéhradeckého kraje jednotkami požární ochrany, ve znění nařízení č. 1/2022, nařízení č. 1/2023 a nařízení č. 1/2024</t>
  </si>
  <si>
    <t>987790011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</si>
</sst>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23</v>
      </c>
      <c r="E2" t="s">
        <v>26</v>
      </c>
      <c r="F2" t="s">
        <v>27</v>
      </c>
      <c r="G2" t="s">
        <v>28</v>
      </c>
      <c r="H2" s="1">
        <v>46034</v>
      </c>
      <c r="I2" s="1">
        <v>46043.42736388176</v>
      </c>
      <c r="J2" t="s">
        <v>29</v>
      </c>
      <c r="K2" t="s">
        <v>30</v>
      </c>
      <c r="M2" t="s">
        <v>31</v>
      </c>
      <c r="N2" t="s">
        <v>32</v>
      </c>
      <c r="O2" t="s">
        <v>33</v>
      </c>
      <c r="S2" t="b">
        <v>1</v>
      </c>
      <c r="U2" s="2">
        <f>HYPERLINK("https://sbirkapp.gov.cz/detail/SPPHF4KRZI5JRY36", "https://sbirkapp.gov.cz/detail/SPPHF4KRZI5JRY36")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23</v>
      </c>
      <c r="E3" t="s">
        <v>35</v>
      </c>
      <c r="F3" t="s">
        <v>27</v>
      </c>
      <c r="G3" t="s">
        <v>36</v>
      </c>
      <c r="H3" s="1">
        <v>46034</v>
      </c>
      <c r="I3" s="1">
        <v>46043.38574593323</v>
      </c>
      <c r="J3" t="s">
        <v>29</v>
      </c>
      <c r="K3" t="s">
        <v>30</v>
      </c>
      <c r="M3" t="s">
        <v>37</v>
      </c>
      <c r="N3" t="s">
        <v>38</v>
      </c>
      <c r="O3" t="s">
        <v>39</v>
      </c>
      <c r="S3" t="b">
        <v>1</v>
      </c>
      <c r="U3" s="2">
        <f>HYPERLINK("https://sbirkapp.gov.cz/detail/SPPLLN5ZPT3N5V2E", "https://sbirkapp.gov.cz/detail/SPPLLN5ZPT3N5V2E")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23</v>
      </c>
      <c r="E4" t="s">
        <v>41</v>
      </c>
      <c r="F4" t="s">
        <v>27</v>
      </c>
      <c r="G4" t="s">
        <v>42</v>
      </c>
      <c r="H4" s="1">
        <v>45929</v>
      </c>
      <c r="I4" s="1">
        <v>45945.61499244205</v>
      </c>
      <c r="J4" t="s">
        <v>43</v>
      </c>
      <c r="K4" t="s">
        <v>30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HYPERLINK("https://sbirkapp.gov.cz/detail/SPPGFX24FLOF5ZJG", "https://sbirkapp.gov.cz/detail/SPPGFX24FLOF5ZJG")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23</v>
      </c>
      <c r="E5" t="s">
        <v>48</v>
      </c>
      <c r="F5" t="s">
        <v>27</v>
      </c>
      <c r="G5" t="s">
        <v>49</v>
      </c>
      <c r="H5" s="1">
        <v>45775</v>
      </c>
      <c r="I5" s="1">
        <v>45789.50491136922</v>
      </c>
      <c r="J5" t="s">
        <v>50</v>
      </c>
      <c r="K5" t="s">
        <v>30</v>
      </c>
      <c r="M5" t="s">
        <v>31</v>
      </c>
      <c r="N5" t="s">
        <v>32</v>
      </c>
      <c r="P5" t="s">
        <v>51</v>
      </c>
      <c r="Q5" t="s">
        <v>52</v>
      </c>
      <c r="S5" t="b">
        <v>1</v>
      </c>
      <c r="U5" s="2">
        <f>HYPERLINK("https://sbirkapp.gov.cz/detail/SPPHDSDQHCOX3SHM", "https://sbirkapp.gov.cz/detail/SPPHDSDQHCOX3SHM")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23</v>
      </c>
      <c r="E6" t="s">
        <v>54</v>
      </c>
      <c r="F6" t="s">
        <v>27</v>
      </c>
      <c r="G6" t="s">
        <v>55</v>
      </c>
      <c r="H6" s="1">
        <v>45775</v>
      </c>
      <c r="I6" s="1">
        <v>45789.45259240398</v>
      </c>
      <c r="J6" t="s">
        <v>50</v>
      </c>
      <c r="K6" t="s">
        <v>30</v>
      </c>
      <c r="M6" t="s">
        <v>37</v>
      </c>
      <c r="N6" t="s">
        <v>38</v>
      </c>
      <c r="P6" t="s">
        <v>56</v>
      </c>
      <c r="Q6" t="s">
        <v>57</v>
      </c>
      <c r="S6" t="b">
        <v>1</v>
      </c>
      <c r="U6" s="2">
        <f>HYPERLINK("https://sbirkapp.gov.cz/detail/SPPUYGZCCGPJYTOQ", "https://sbirkapp.gov.cz/detail/SPPUYGZCCGPJYTOQ")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23</v>
      </c>
      <c r="E7" t="s">
        <v>59</v>
      </c>
      <c r="F7" t="s">
        <v>27</v>
      </c>
      <c r="G7" t="s">
        <v>60</v>
      </c>
      <c r="H7" s="1">
        <v>45705</v>
      </c>
      <c r="I7" s="1">
        <v>45719.37727608391</v>
      </c>
      <c r="J7" t="s">
        <v>61</v>
      </c>
      <c r="K7" t="s">
        <v>30</v>
      </c>
      <c r="M7" t="s">
        <v>62</v>
      </c>
      <c r="N7" t="s">
        <v>63</v>
      </c>
      <c r="S7" t="b">
        <v>1</v>
      </c>
      <c r="U7" s="2">
        <f>HYPERLINK("https://sbirkapp.gov.cz/detail/SPPMO3SELH5PUG6U", "https://sbirkapp.gov.cz/detail/SPPMO3SELH5PUG6U")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23</v>
      </c>
      <c r="E8" t="s">
        <v>65</v>
      </c>
      <c r="F8" t="s">
        <v>27</v>
      </c>
      <c r="G8" t="s">
        <v>66</v>
      </c>
      <c r="H8" s="1">
        <v>45642</v>
      </c>
      <c r="I8" s="1">
        <v>45660.47881890991</v>
      </c>
      <c r="J8" t="s">
        <v>67</v>
      </c>
      <c r="K8" t="s">
        <v>30</v>
      </c>
      <c r="M8" t="s">
        <v>68</v>
      </c>
      <c r="N8" t="s">
        <v>69</v>
      </c>
      <c r="S8" t="b">
        <v>1</v>
      </c>
      <c r="U8" s="2">
        <f>HYPERLINK("https://sbirkapp.gov.cz/detail/SPPBKIVH5SEI4R5Y", "https://sbirkapp.gov.cz/detail/SPPBKIVH5SEI4R5Y")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23</v>
      </c>
      <c r="E9" t="s">
        <v>71</v>
      </c>
      <c r="F9" t="s">
        <v>27</v>
      </c>
      <c r="G9" t="s">
        <v>72</v>
      </c>
      <c r="H9" s="1">
        <v>45642</v>
      </c>
      <c r="I9" s="1">
        <v>45660.47867453175</v>
      </c>
      <c r="J9" t="s">
        <v>67</v>
      </c>
      <c r="K9" t="s">
        <v>30</v>
      </c>
      <c r="M9" t="s">
        <v>68</v>
      </c>
      <c r="N9" t="s">
        <v>69</v>
      </c>
      <c r="S9" t="b">
        <v>1</v>
      </c>
      <c r="U9" s="2">
        <f>HYPERLINK("https://sbirkapp.gov.cz/detail/SPPRQ3KBW4FQCE6U", "https://sbirkapp.gov.cz/detail/SPPRQ3KBW4FQCE6U")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23</v>
      </c>
      <c r="E10" t="s">
        <v>74</v>
      </c>
      <c r="F10" t="s">
        <v>27</v>
      </c>
      <c r="G10" t="s">
        <v>75</v>
      </c>
      <c r="H10" s="1">
        <v>45642</v>
      </c>
      <c r="I10" s="1">
        <v>45660.47810246686</v>
      </c>
      <c r="J10" t="s">
        <v>67</v>
      </c>
      <c r="K10" t="s">
        <v>30</v>
      </c>
      <c r="M10" t="s">
        <v>62</v>
      </c>
      <c r="N10" t="s">
        <v>63</v>
      </c>
      <c r="S10" t="b">
        <v>1</v>
      </c>
      <c r="U10" s="2">
        <f>HYPERLINK("https://sbirkapp.gov.cz/detail/SPPUKUODXNEMLHVO", "https://sbirkapp.gov.cz/detail/SPPUKUODXNEMLHVO")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23</v>
      </c>
      <c r="E11" t="s">
        <v>77</v>
      </c>
      <c r="F11" t="s">
        <v>27</v>
      </c>
      <c r="G11" t="s">
        <v>78</v>
      </c>
      <c r="H11" s="1">
        <v>45642</v>
      </c>
      <c r="I11" s="1">
        <v>45660.47802979709</v>
      </c>
      <c r="J11" t="s">
        <v>67</v>
      </c>
      <c r="K11" t="s">
        <v>30</v>
      </c>
      <c r="M11" t="s">
        <v>62</v>
      </c>
      <c r="N11" t="s">
        <v>63</v>
      </c>
      <c r="S11" t="b">
        <v>1</v>
      </c>
      <c r="U11" s="2">
        <f>HYPERLINK("https://sbirkapp.gov.cz/detail/SPPIY7W6ADSFJRPE", "https://sbirkapp.gov.cz/detail/SPPIY7W6ADSFJRPE")</f>
        <v>0</v>
      </c>
      <c r="V11" t="s">
        <v>79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23</v>
      </c>
      <c r="E12" t="s">
        <v>80</v>
      </c>
      <c r="F12" t="s">
        <v>27</v>
      </c>
      <c r="G12" t="s">
        <v>81</v>
      </c>
      <c r="H12" s="1">
        <v>45642</v>
      </c>
      <c r="I12" s="1">
        <v>45660.47795685286</v>
      </c>
      <c r="J12" t="s">
        <v>67</v>
      </c>
      <c r="K12" t="s">
        <v>30</v>
      </c>
      <c r="M12" t="s">
        <v>62</v>
      </c>
      <c r="N12" t="s">
        <v>63</v>
      </c>
      <c r="S12" t="b">
        <v>1</v>
      </c>
      <c r="U12" s="2">
        <f>HYPERLINK("https://sbirkapp.gov.cz/detail/SPPI4QOFBTETEROK", "https://sbirkapp.gov.cz/detail/SPPI4QOFBTETEROK")</f>
        <v>0</v>
      </c>
      <c r="V12" t="s">
        <v>82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23</v>
      </c>
      <c r="E13" t="s">
        <v>83</v>
      </c>
      <c r="F13" t="s">
        <v>27</v>
      </c>
      <c r="G13" t="s">
        <v>84</v>
      </c>
      <c r="H13" s="1">
        <v>45621</v>
      </c>
      <c r="I13" s="1">
        <v>45623.70272143157</v>
      </c>
      <c r="J13" t="s">
        <v>85</v>
      </c>
      <c r="K13" t="s">
        <v>30</v>
      </c>
      <c r="M13" t="s">
        <v>86</v>
      </c>
      <c r="N13" t="s">
        <v>87</v>
      </c>
      <c r="P13" t="s">
        <v>88</v>
      </c>
      <c r="S13" t="b">
        <v>1</v>
      </c>
      <c r="U13" s="2">
        <f>HYPERLINK("https://sbirkapp.gov.cz/detail/SPPROWGG3FIYTEKE", "https://sbirkapp.gov.cz/detail/SPPROWGG3FIYTEKE")</f>
        <v>0</v>
      </c>
      <c r="V13" t="s">
        <v>89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23</v>
      </c>
      <c r="E14" t="s">
        <v>90</v>
      </c>
      <c r="F14" t="s">
        <v>27</v>
      </c>
      <c r="G14" t="s">
        <v>91</v>
      </c>
      <c r="H14" s="1">
        <v>45530</v>
      </c>
      <c r="I14" s="1">
        <v>45545.47559772599</v>
      </c>
      <c r="J14" t="s">
        <v>92</v>
      </c>
      <c r="K14" t="s">
        <v>30</v>
      </c>
      <c r="M14" t="s">
        <v>68</v>
      </c>
      <c r="N14" t="s">
        <v>69</v>
      </c>
      <c r="S14" t="b">
        <v>1</v>
      </c>
      <c r="U14" s="2">
        <f>HYPERLINK("https://sbirkapp.gov.cz/detail/SPPKPAI3JW6ZA3ZO", "https://sbirkapp.gov.cz/detail/SPPKPAI3JW6ZA3ZO")</f>
        <v>0</v>
      </c>
      <c r="V14" t="s">
        <v>93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23</v>
      </c>
      <c r="E15" t="s">
        <v>94</v>
      </c>
      <c r="F15" t="s">
        <v>27</v>
      </c>
      <c r="G15" t="s">
        <v>95</v>
      </c>
      <c r="H15" s="1">
        <v>45530</v>
      </c>
      <c r="I15" s="1">
        <v>45544.7054226843</v>
      </c>
      <c r="J15" t="s">
        <v>96</v>
      </c>
      <c r="K15" t="s">
        <v>30</v>
      </c>
      <c r="M15" t="s">
        <v>68</v>
      </c>
      <c r="N15" t="s">
        <v>69</v>
      </c>
      <c r="S15" t="b">
        <v>1</v>
      </c>
      <c r="U15" s="2">
        <f>HYPERLINK("https://sbirkapp.gov.cz/detail/SPPANKUIOFSI6CR4", "https://sbirkapp.gov.cz/detail/SPPANKUIOFSI6CR4")</f>
        <v>0</v>
      </c>
      <c r="V15" t="s">
        <v>97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23</v>
      </c>
      <c r="E16" t="s">
        <v>98</v>
      </c>
      <c r="F16" t="s">
        <v>27</v>
      </c>
      <c r="G16" t="s">
        <v>99</v>
      </c>
      <c r="H16" s="1">
        <v>45530</v>
      </c>
      <c r="I16" s="1">
        <v>45544.69220898196</v>
      </c>
      <c r="J16" t="s">
        <v>96</v>
      </c>
      <c r="K16" t="s">
        <v>30</v>
      </c>
      <c r="M16" t="s">
        <v>68</v>
      </c>
      <c r="N16" t="s">
        <v>69</v>
      </c>
      <c r="S16" t="b">
        <v>1</v>
      </c>
      <c r="U16" s="2">
        <f>HYPERLINK("https://sbirkapp.gov.cz/detail/SPPST652KMS2WM6Y", "https://sbirkapp.gov.cz/detail/SPPST652KMS2WM6Y")</f>
        <v>0</v>
      </c>
      <c r="V16" t="s">
        <v>100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23</v>
      </c>
      <c r="E17" t="s">
        <v>101</v>
      </c>
      <c r="F17" t="s">
        <v>27</v>
      </c>
      <c r="G17" t="s">
        <v>102</v>
      </c>
      <c r="H17" s="1">
        <v>45530</v>
      </c>
      <c r="I17" s="1">
        <v>45544.67221823992</v>
      </c>
      <c r="J17" t="s">
        <v>96</v>
      </c>
      <c r="K17" t="s">
        <v>30</v>
      </c>
      <c r="M17" t="s">
        <v>62</v>
      </c>
      <c r="N17" t="s">
        <v>63</v>
      </c>
      <c r="S17" t="b">
        <v>1</v>
      </c>
      <c r="U17" s="2">
        <f>HYPERLINK("https://sbirkapp.gov.cz/detail/SPPVCIBRISAZEIHC", "https://sbirkapp.gov.cz/detail/SPPVCIBRISAZEIHC")</f>
        <v>0</v>
      </c>
      <c r="V17" t="s">
        <v>103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23</v>
      </c>
      <c r="E18" t="s">
        <v>104</v>
      </c>
      <c r="F18" t="s">
        <v>27</v>
      </c>
      <c r="G18" t="s">
        <v>105</v>
      </c>
      <c r="H18" s="1">
        <v>45530</v>
      </c>
      <c r="I18" s="1">
        <v>45544.63239073918</v>
      </c>
      <c r="J18" t="s">
        <v>96</v>
      </c>
      <c r="K18" t="s">
        <v>30</v>
      </c>
      <c r="M18" t="s">
        <v>62</v>
      </c>
      <c r="N18" t="s">
        <v>63</v>
      </c>
      <c r="S18" t="b">
        <v>1</v>
      </c>
      <c r="U18" s="2">
        <f>HYPERLINK("https://sbirkapp.gov.cz/detail/SPPA6M645FQOURCM", "https://sbirkapp.gov.cz/detail/SPPA6M645FQOURCM")</f>
        <v>0</v>
      </c>
      <c r="V18" t="s">
        <v>106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23</v>
      </c>
      <c r="E19" t="s">
        <v>107</v>
      </c>
      <c r="F19" t="s">
        <v>27</v>
      </c>
      <c r="G19" t="s">
        <v>108</v>
      </c>
      <c r="H19" s="1">
        <v>45530</v>
      </c>
      <c r="I19" s="1">
        <v>45544.54754132472</v>
      </c>
      <c r="J19" t="s">
        <v>96</v>
      </c>
      <c r="K19" t="s">
        <v>30</v>
      </c>
      <c r="M19" t="s">
        <v>109</v>
      </c>
      <c r="N19" t="s">
        <v>110</v>
      </c>
      <c r="S19" t="b">
        <v>1</v>
      </c>
      <c r="U19" s="2">
        <f>HYPERLINK("https://sbirkapp.gov.cz/detail/SPP2LXN5MHLEZXGY", "https://sbirkapp.gov.cz/detail/SPP2LXN5MHLEZXGY")</f>
        <v>0</v>
      </c>
      <c r="V19" t="s">
        <v>111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23</v>
      </c>
      <c r="E20" t="s">
        <v>112</v>
      </c>
      <c r="F20" t="s">
        <v>27</v>
      </c>
      <c r="G20" t="s">
        <v>113</v>
      </c>
      <c r="H20" s="1">
        <v>45509</v>
      </c>
      <c r="I20" s="1">
        <v>45519.40855728133</v>
      </c>
      <c r="J20" t="s">
        <v>114</v>
      </c>
      <c r="K20" t="s">
        <v>30</v>
      </c>
      <c r="M20" t="s">
        <v>31</v>
      </c>
      <c r="N20" t="s">
        <v>32</v>
      </c>
      <c r="O20" t="s">
        <v>115</v>
      </c>
      <c r="R20" t="s">
        <v>33</v>
      </c>
      <c r="S20" t="b">
        <v>0</v>
      </c>
      <c r="T20" s="1">
        <v>45804</v>
      </c>
      <c r="U20" s="2">
        <f>HYPERLINK("https://sbirkapp.gov.cz/detail/SPPVPPL4O5ELJJWU", "https://sbirkapp.gov.cz/detail/SPPVPPL4O5ELJJWU")</f>
        <v>0</v>
      </c>
      <c r="V20" t="s">
        <v>116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23</v>
      </c>
      <c r="E21" t="s">
        <v>117</v>
      </c>
      <c r="F21" t="s">
        <v>27</v>
      </c>
      <c r="G21" t="s">
        <v>118</v>
      </c>
      <c r="H21" s="1">
        <v>45439</v>
      </c>
      <c r="I21" s="1">
        <v>45449.5235506789</v>
      </c>
      <c r="J21" t="s">
        <v>119</v>
      </c>
      <c r="K21" t="s">
        <v>30</v>
      </c>
      <c r="M21" t="s">
        <v>31</v>
      </c>
      <c r="N21" t="s">
        <v>32</v>
      </c>
      <c r="O21" t="s">
        <v>115</v>
      </c>
      <c r="R21" t="s">
        <v>33</v>
      </c>
      <c r="S21" t="b">
        <v>0</v>
      </c>
      <c r="T21" s="1">
        <v>45804</v>
      </c>
      <c r="U21" s="2">
        <f>HYPERLINK("https://sbirkapp.gov.cz/detail/SPPA54YMZ4PIQEVS", "https://sbirkapp.gov.cz/detail/SPPA54YMZ4PIQEVS")</f>
        <v>0</v>
      </c>
      <c r="V21" t="s">
        <v>120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23</v>
      </c>
      <c r="E22" t="s">
        <v>121</v>
      </c>
      <c r="F22" t="s">
        <v>27</v>
      </c>
      <c r="G22" t="s">
        <v>122</v>
      </c>
      <c r="H22" s="1">
        <v>45229</v>
      </c>
      <c r="I22" s="1">
        <v>45239.56712058812</v>
      </c>
      <c r="J22" t="s">
        <v>123</v>
      </c>
      <c r="K22" t="s">
        <v>30</v>
      </c>
      <c r="M22" t="s">
        <v>124</v>
      </c>
      <c r="N22" t="s">
        <v>125</v>
      </c>
      <c r="P22" t="s">
        <v>126</v>
      </c>
      <c r="R22" t="s">
        <v>127</v>
      </c>
      <c r="S22" t="b">
        <v>0</v>
      </c>
      <c r="T22" s="1">
        <v>45641</v>
      </c>
      <c r="U22" s="2">
        <f>HYPERLINK("https://sbirkapp.gov.cz/detail/SPPDQMWJ6PNYEFD4", "https://sbirkapp.gov.cz/detail/SPPDQMWJ6PNYEFD4")</f>
        <v>0</v>
      </c>
      <c r="V22" t="s">
        <v>128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23</v>
      </c>
      <c r="E23" t="s">
        <v>129</v>
      </c>
      <c r="F23" t="s">
        <v>130</v>
      </c>
      <c r="G23" t="s">
        <v>131</v>
      </c>
      <c r="H23" s="1">
        <v>45180</v>
      </c>
      <c r="I23" s="1">
        <v>45194.37779345722</v>
      </c>
      <c r="J23" t="s">
        <v>132</v>
      </c>
      <c r="K23" t="s">
        <v>30</v>
      </c>
      <c r="M23" t="s">
        <v>133</v>
      </c>
      <c r="N23" t="s">
        <v>134</v>
      </c>
      <c r="P23" t="s">
        <v>135</v>
      </c>
      <c r="S23" t="b">
        <v>1</v>
      </c>
      <c r="U23" s="2">
        <f>HYPERLINK("https://sbirkapp.gov.cz/detail/SPPVPCWFADJJXGM6", "https://sbirkapp.gov.cz/detail/SPPVPCWFADJJXGM6")</f>
        <v>0</v>
      </c>
      <c r="V23" t="s">
        <v>136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23</v>
      </c>
      <c r="E24" t="s">
        <v>137</v>
      </c>
      <c r="F24" t="s">
        <v>27</v>
      </c>
      <c r="G24" t="s">
        <v>138</v>
      </c>
      <c r="H24" s="1">
        <v>45068</v>
      </c>
      <c r="I24" s="1">
        <v>45082.35662966254</v>
      </c>
      <c r="J24" t="s">
        <v>139</v>
      </c>
      <c r="K24" t="s">
        <v>30</v>
      </c>
      <c r="M24" t="s">
        <v>31</v>
      </c>
      <c r="N24" t="s">
        <v>32</v>
      </c>
      <c r="O24" t="s">
        <v>115</v>
      </c>
      <c r="Q24" t="s">
        <v>140</v>
      </c>
      <c r="R24" t="s">
        <v>33</v>
      </c>
      <c r="S24" t="b">
        <v>0</v>
      </c>
      <c r="T24" s="1">
        <v>45804</v>
      </c>
      <c r="U24" s="2">
        <f>HYPERLINK("https://sbirkapp.gov.cz/detail/SPPTQC6TQYO6Y2FC", "https://sbirkapp.gov.cz/detail/SPPTQC6TQYO6Y2FC")</f>
        <v>0</v>
      </c>
      <c r="V24" t="s">
        <v>141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23</v>
      </c>
      <c r="E25" t="s">
        <v>142</v>
      </c>
      <c r="F25" t="s">
        <v>27</v>
      </c>
      <c r="G25" t="s">
        <v>143</v>
      </c>
      <c r="H25" s="1">
        <v>38057</v>
      </c>
      <c r="I25" s="1">
        <v>44937.67743975708</v>
      </c>
      <c r="J25" t="s">
        <v>144</v>
      </c>
      <c r="K25" t="s">
        <v>145</v>
      </c>
      <c r="L25" s="1">
        <v>38057</v>
      </c>
      <c r="M25" t="s">
        <v>37</v>
      </c>
      <c r="N25" t="s">
        <v>38</v>
      </c>
      <c r="R25" t="s">
        <v>146</v>
      </c>
      <c r="S25" t="b">
        <v>0</v>
      </c>
      <c r="T25" s="1">
        <v>45804</v>
      </c>
      <c r="U25" s="2">
        <f>HYPERLINK("https://sbirkapp.gov.cz/detail/SPPHNCJJKWFASMJG", "https://sbirkapp.gov.cz/detail/SPPHNCJJKWFASMJG")</f>
        <v>0</v>
      </c>
      <c r="V25" t="s">
        <v>147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23</v>
      </c>
      <c r="E26" t="s">
        <v>148</v>
      </c>
      <c r="F26" t="s">
        <v>27</v>
      </c>
      <c r="G26" t="s">
        <v>149</v>
      </c>
      <c r="H26" s="1">
        <v>38057</v>
      </c>
      <c r="I26" s="1">
        <v>44937.66854585166</v>
      </c>
      <c r="J26" t="s">
        <v>144</v>
      </c>
      <c r="K26" t="s">
        <v>145</v>
      </c>
      <c r="L26" s="1">
        <v>38057</v>
      </c>
      <c r="M26" t="s">
        <v>150</v>
      </c>
      <c r="N26" t="s">
        <v>151</v>
      </c>
      <c r="S26" t="b">
        <v>1</v>
      </c>
      <c r="U26" s="2">
        <f>HYPERLINK("https://sbirkapp.gov.cz/detail/SPPQWQ3P3QRMIJVM", "https://sbirkapp.gov.cz/detail/SPPQWQ3P3QRMIJVM")</f>
        <v>0</v>
      </c>
      <c r="V26" t="s">
        <v>152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23</v>
      </c>
      <c r="E27" t="s">
        <v>153</v>
      </c>
      <c r="F27" t="s">
        <v>27</v>
      </c>
      <c r="G27" t="s">
        <v>154</v>
      </c>
      <c r="H27" s="1">
        <v>37553</v>
      </c>
      <c r="I27" s="1">
        <v>44937.64164705383</v>
      </c>
      <c r="J27" t="s">
        <v>155</v>
      </c>
      <c r="K27" t="s">
        <v>145</v>
      </c>
      <c r="L27" s="1">
        <v>37553</v>
      </c>
      <c r="M27" t="s">
        <v>156</v>
      </c>
      <c r="N27" t="s">
        <v>157</v>
      </c>
      <c r="S27" t="b">
        <v>1</v>
      </c>
      <c r="U27" s="2">
        <f>HYPERLINK("https://sbirkapp.gov.cz/detail/SPPAB6QSMUZIPRSI", "https://sbirkapp.gov.cz/detail/SPPAB6QSMUZIPRSI")</f>
        <v>0</v>
      </c>
      <c r="V27" t="s">
        <v>158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23</v>
      </c>
      <c r="E28" t="s">
        <v>159</v>
      </c>
      <c r="F28" t="s">
        <v>27</v>
      </c>
      <c r="G28" t="s">
        <v>160</v>
      </c>
      <c r="H28" s="1">
        <v>38512</v>
      </c>
      <c r="I28" s="1">
        <v>44937.52314961592</v>
      </c>
      <c r="J28" t="s">
        <v>161</v>
      </c>
      <c r="K28" t="s">
        <v>145</v>
      </c>
      <c r="L28" s="1">
        <v>38512</v>
      </c>
      <c r="M28" t="s">
        <v>162</v>
      </c>
      <c r="N28" t="s">
        <v>163</v>
      </c>
      <c r="O28" t="s">
        <v>164</v>
      </c>
      <c r="S28" t="b">
        <v>1</v>
      </c>
      <c r="U28" s="2">
        <f>HYPERLINK("https://sbirkapp.gov.cz/detail/SPPLTMJRSCIDJRQK", "https://sbirkapp.gov.cz/detail/SPPLTMJRSCIDJRQK")</f>
        <v>0</v>
      </c>
      <c r="V28" t="s">
        <v>165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23</v>
      </c>
      <c r="E29" t="s">
        <v>166</v>
      </c>
      <c r="F29" t="s">
        <v>27</v>
      </c>
      <c r="G29" t="s">
        <v>167</v>
      </c>
      <c r="H29" s="1">
        <v>37553</v>
      </c>
      <c r="I29" s="1">
        <v>44936.42787051931</v>
      </c>
      <c r="J29" t="s">
        <v>155</v>
      </c>
      <c r="K29" t="s">
        <v>145</v>
      </c>
      <c r="L29" s="1">
        <v>37553</v>
      </c>
      <c r="M29" t="s">
        <v>162</v>
      </c>
      <c r="N29" t="s">
        <v>163</v>
      </c>
      <c r="Q29" t="s">
        <v>168</v>
      </c>
      <c r="S29" t="b">
        <v>1</v>
      </c>
      <c r="U29" s="2">
        <f>HYPERLINK("https://sbirkapp.gov.cz/detail/SPPQFQQWTTFBMEWK", "https://sbirkapp.gov.cz/detail/SPPQFQQWTTFBMEWK")</f>
        <v>0</v>
      </c>
      <c r="V29" t="s">
        <v>169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23</v>
      </c>
      <c r="E30" t="s">
        <v>170</v>
      </c>
      <c r="F30" t="s">
        <v>27</v>
      </c>
      <c r="G30" t="s">
        <v>171</v>
      </c>
      <c r="H30" s="1">
        <v>39055</v>
      </c>
      <c r="I30" s="1">
        <v>44936.36301185416</v>
      </c>
      <c r="J30" t="s">
        <v>172</v>
      </c>
      <c r="K30" t="s">
        <v>145</v>
      </c>
      <c r="L30" s="1">
        <v>39055</v>
      </c>
      <c r="M30" t="s">
        <v>62</v>
      </c>
      <c r="N30" t="s">
        <v>63</v>
      </c>
      <c r="S30" t="b">
        <v>1</v>
      </c>
      <c r="U30" s="2">
        <f>HYPERLINK("https://sbirkapp.gov.cz/detail/SPPSLRDSO4CUCEI4", "https://sbirkapp.gov.cz/detail/SPPSLRDSO4CUCEI4")</f>
        <v>0</v>
      </c>
      <c r="V30" t="s">
        <v>173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23</v>
      </c>
      <c r="E31" t="s">
        <v>174</v>
      </c>
      <c r="F31" t="s">
        <v>27</v>
      </c>
      <c r="G31" t="s">
        <v>175</v>
      </c>
      <c r="H31" s="1">
        <v>39167</v>
      </c>
      <c r="I31" s="1">
        <v>44935.70801673341</v>
      </c>
      <c r="J31" t="s">
        <v>176</v>
      </c>
      <c r="K31" t="s">
        <v>145</v>
      </c>
      <c r="L31" s="1">
        <v>39167</v>
      </c>
      <c r="M31" t="s">
        <v>62</v>
      </c>
      <c r="N31" t="s">
        <v>63</v>
      </c>
      <c r="S31" t="b">
        <v>1</v>
      </c>
      <c r="U31" s="2">
        <f>HYPERLINK("https://sbirkapp.gov.cz/detail/SPPDWNQCM22WPYTU", "https://sbirkapp.gov.cz/detail/SPPDWNQCM22WPYTU")</f>
        <v>0</v>
      </c>
      <c r="V31" t="s">
        <v>177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23</v>
      </c>
      <c r="E32" t="s">
        <v>178</v>
      </c>
      <c r="F32" t="s">
        <v>27</v>
      </c>
      <c r="G32" t="s">
        <v>179</v>
      </c>
      <c r="H32" s="1">
        <v>39416</v>
      </c>
      <c r="I32" s="1">
        <v>44935.69548746571</v>
      </c>
      <c r="J32" t="s">
        <v>180</v>
      </c>
      <c r="K32" t="s">
        <v>145</v>
      </c>
      <c r="L32" s="1">
        <v>39416</v>
      </c>
      <c r="M32" t="s">
        <v>62</v>
      </c>
      <c r="N32" t="s">
        <v>63</v>
      </c>
      <c r="S32" t="b">
        <v>1</v>
      </c>
      <c r="U32" s="2">
        <f>HYPERLINK("https://sbirkapp.gov.cz/detail/SPPMSAQ6PY6S4YOA", "https://sbirkapp.gov.cz/detail/SPPMSAQ6PY6S4YOA")</f>
        <v>0</v>
      </c>
      <c r="V32" t="s">
        <v>181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23</v>
      </c>
      <c r="E33" t="s">
        <v>182</v>
      </c>
      <c r="F33" t="s">
        <v>27</v>
      </c>
      <c r="G33" t="s">
        <v>183</v>
      </c>
      <c r="H33" s="1">
        <v>39416</v>
      </c>
      <c r="I33" s="1">
        <v>44935.64829683265</v>
      </c>
      <c r="J33" t="s">
        <v>180</v>
      </c>
      <c r="K33" t="s">
        <v>145</v>
      </c>
      <c r="L33" s="1">
        <v>39416</v>
      </c>
      <c r="M33" t="s">
        <v>68</v>
      </c>
      <c r="N33" t="s">
        <v>69</v>
      </c>
      <c r="S33" t="b">
        <v>1</v>
      </c>
      <c r="U33" s="2">
        <f>HYPERLINK("https://sbirkapp.gov.cz/detail/SPP36E7AVSX26ORA", "https://sbirkapp.gov.cz/detail/SPP36E7AVSX26ORA")</f>
        <v>0</v>
      </c>
      <c r="V33" t="s">
        <v>184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23</v>
      </c>
      <c r="E34" t="s">
        <v>185</v>
      </c>
      <c r="F34" t="s">
        <v>27</v>
      </c>
      <c r="G34" t="s">
        <v>186</v>
      </c>
      <c r="H34" s="1">
        <v>39416</v>
      </c>
      <c r="I34" s="1">
        <v>44935.60984230145</v>
      </c>
      <c r="J34" t="s">
        <v>180</v>
      </c>
      <c r="K34" t="s">
        <v>145</v>
      </c>
      <c r="L34" s="1">
        <v>39416</v>
      </c>
      <c r="M34" t="s">
        <v>68</v>
      </c>
      <c r="N34" t="s">
        <v>69</v>
      </c>
      <c r="S34" t="b">
        <v>1</v>
      </c>
      <c r="U34" s="2">
        <f>HYPERLINK("https://sbirkapp.gov.cz/detail/SPPEBT2G5MB2NCRO", "https://sbirkapp.gov.cz/detail/SPPEBT2G5MB2NCRO")</f>
        <v>0</v>
      </c>
      <c r="V34" t="s">
        <v>187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23</v>
      </c>
      <c r="E35" t="s">
        <v>188</v>
      </c>
      <c r="F35" t="s">
        <v>27</v>
      </c>
      <c r="G35" t="s">
        <v>189</v>
      </c>
      <c r="H35" s="1">
        <v>39519</v>
      </c>
      <c r="I35" s="1">
        <v>44935.50746478159</v>
      </c>
      <c r="J35" t="s">
        <v>190</v>
      </c>
      <c r="K35" t="s">
        <v>145</v>
      </c>
      <c r="L35" s="1">
        <v>39519</v>
      </c>
      <c r="M35" t="s">
        <v>191</v>
      </c>
      <c r="N35" t="s">
        <v>192</v>
      </c>
      <c r="S35" t="b">
        <v>1</v>
      </c>
      <c r="U35" s="2">
        <f>HYPERLINK("https://sbirkapp.gov.cz/detail/SPPIAGIALKEPJ4BS", "https://sbirkapp.gov.cz/detail/SPPIAGIALKEPJ4BS")</f>
        <v>0</v>
      </c>
      <c r="V35" t="s">
        <v>193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23</v>
      </c>
      <c r="E36" t="s">
        <v>194</v>
      </c>
      <c r="F36" t="s">
        <v>27</v>
      </c>
      <c r="G36" t="s">
        <v>195</v>
      </c>
      <c r="H36" s="1">
        <v>40123</v>
      </c>
      <c r="I36" s="1">
        <v>44931.41767598113</v>
      </c>
      <c r="J36" t="s">
        <v>196</v>
      </c>
      <c r="K36" t="s">
        <v>145</v>
      </c>
      <c r="L36" s="1">
        <v>40123</v>
      </c>
      <c r="M36" t="s">
        <v>62</v>
      </c>
      <c r="N36" t="s">
        <v>63</v>
      </c>
      <c r="S36" t="b">
        <v>1</v>
      </c>
      <c r="U36" s="2">
        <f>HYPERLINK("https://sbirkapp.gov.cz/detail/SPPUXCIFZGTAWX46", "https://sbirkapp.gov.cz/detail/SPPUXCIFZGTAWX46")</f>
        <v>0</v>
      </c>
      <c r="V36" t="s">
        <v>197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23</v>
      </c>
      <c r="E37" t="s">
        <v>198</v>
      </c>
      <c r="F37" t="s">
        <v>27</v>
      </c>
      <c r="G37" t="s">
        <v>199</v>
      </c>
      <c r="H37" s="1">
        <v>40123</v>
      </c>
      <c r="I37" s="1">
        <v>44931.41717265666</v>
      </c>
      <c r="J37" t="s">
        <v>196</v>
      </c>
      <c r="K37" t="s">
        <v>145</v>
      </c>
      <c r="L37" s="1">
        <v>40123</v>
      </c>
      <c r="M37" t="s">
        <v>62</v>
      </c>
      <c r="N37" t="s">
        <v>63</v>
      </c>
      <c r="S37" t="b">
        <v>1</v>
      </c>
      <c r="U37" s="2">
        <f>HYPERLINK("https://sbirkapp.gov.cz/detail/SPP73PALFMYUXGBW", "https://sbirkapp.gov.cz/detail/SPP73PALFMYUXGBW")</f>
        <v>0</v>
      </c>
      <c r="V37" t="s">
        <v>200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23</v>
      </c>
      <c r="E38" t="s">
        <v>201</v>
      </c>
      <c r="F38" t="s">
        <v>27</v>
      </c>
      <c r="G38" t="s">
        <v>202</v>
      </c>
      <c r="H38" s="1">
        <v>40893</v>
      </c>
      <c r="I38" s="1">
        <v>44931.33241784231</v>
      </c>
      <c r="J38" t="s">
        <v>203</v>
      </c>
      <c r="K38" t="s">
        <v>145</v>
      </c>
      <c r="L38" s="1">
        <v>40893</v>
      </c>
      <c r="M38" t="s">
        <v>62</v>
      </c>
      <c r="N38" t="s">
        <v>63</v>
      </c>
      <c r="S38" t="b">
        <v>1</v>
      </c>
      <c r="U38" s="2">
        <f>HYPERLINK("https://sbirkapp.gov.cz/detail/SPPNXTJLFJAMQCFK", "https://sbirkapp.gov.cz/detail/SPPNXTJLFJAMQCFK")</f>
        <v>0</v>
      </c>
      <c r="V38" t="s">
        <v>204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23</v>
      </c>
      <c r="E39" t="s">
        <v>205</v>
      </c>
      <c r="F39" t="s">
        <v>27</v>
      </c>
      <c r="G39" t="s">
        <v>206</v>
      </c>
      <c r="H39" s="1">
        <v>40893</v>
      </c>
      <c r="I39" s="1">
        <v>44930.70677720469</v>
      </c>
      <c r="J39" t="s">
        <v>203</v>
      </c>
      <c r="K39" t="s">
        <v>145</v>
      </c>
      <c r="L39" s="1">
        <v>40893</v>
      </c>
      <c r="M39" t="s">
        <v>62</v>
      </c>
      <c r="N39" t="s">
        <v>63</v>
      </c>
      <c r="S39" t="b">
        <v>1</v>
      </c>
      <c r="U39" s="2">
        <f>HYPERLINK("https://sbirkapp.gov.cz/detail/SPPQY2MQPALLV6IU", "https://sbirkapp.gov.cz/detail/SPPQY2MQPALLV6IU")</f>
        <v>0</v>
      </c>
      <c r="V39" t="s">
        <v>207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23</v>
      </c>
      <c r="E40" t="s">
        <v>208</v>
      </c>
      <c r="F40" t="s">
        <v>27</v>
      </c>
      <c r="G40" t="s">
        <v>209</v>
      </c>
      <c r="H40" s="1">
        <v>40893</v>
      </c>
      <c r="I40" s="1">
        <v>44930.69895433386</v>
      </c>
      <c r="J40" t="s">
        <v>203</v>
      </c>
      <c r="K40" t="s">
        <v>145</v>
      </c>
      <c r="L40" s="1">
        <v>40893</v>
      </c>
      <c r="M40" t="s">
        <v>62</v>
      </c>
      <c r="N40" t="s">
        <v>63</v>
      </c>
      <c r="S40" t="b">
        <v>1</v>
      </c>
      <c r="U40" s="2">
        <f>HYPERLINK("https://sbirkapp.gov.cz/detail/SPPDKKFI6VXU37YA", "https://sbirkapp.gov.cz/detail/SPPDKKFI6VXU37YA")</f>
        <v>0</v>
      </c>
      <c r="V40" t="s">
        <v>210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23</v>
      </c>
      <c r="E41" t="s">
        <v>211</v>
      </c>
      <c r="F41" t="s">
        <v>27</v>
      </c>
      <c r="G41" t="s">
        <v>212</v>
      </c>
      <c r="H41" s="1">
        <v>40893</v>
      </c>
      <c r="I41" s="1">
        <v>44930.69537540695</v>
      </c>
      <c r="J41" t="s">
        <v>203</v>
      </c>
      <c r="K41" t="s">
        <v>145</v>
      </c>
      <c r="L41" s="1">
        <v>40893</v>
      </c>
      <c r="M41" t="s">
        <v>62</v>
      </c>
      <c r="N41" t="s">
        <v>63</v>
      </c>
      <c r="S41" t="b">
        <v>1</v>
      </c>
      <c r="U41" s="2">
        <f>HYPERLINK("https://sbirkapp.gov.cz/detail/SPPEW2UDN533BOFU", "https://sbirkapp.gov.cz/detail/SPPEW2UDN533BOFU")</f>
        <v>0</v>
      </c>
      <c r="V41" t="s">
        <v>213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23</v>
      </c>
      <c r="E42" t="s">
        <v>214</v>
      </c>
      <c r="F42" t="s">
        <v>27</v>
      </c>
      <c r="G42" t="s">
        <v>215</v>
      </c>
      <c r="H42" s="1">
        <v>40893</v>
      </c>
      <c r="I42" s="1">
        <v>44909.70084259888</v>
      </c>
      <c r="J42" t="s">
        <v>203</v>
      </c>
      <c r="K42" t="s">
        <v>145</v>
      </c>
      <c r="L42" s="1">
        <v>40893</v>
      </c>
      <c r="M42" t="s">
        <v>62</v>
      </c>
      <c r="N42" t="s">
        <v>63</v>
      </c>
      <c r="S42" t="b">
        <v>1</v>
      </c>
      <c r="U42" s="2">
        <f>HYPERLINK("https://sbirkapp.gov.cz/detail/SPPIRAPH2KXFVRJY", "https://sbirkapp.gov.cz/detail/SPPIRAPH2KXFVRJY")</f>
        <v>0</v>
      </c>
      <c r="V42" t="s">
        <v>216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23</v>
      </c>
      <c r="E43" t="s">
        <v>217</v>
      </c>
      <c r="F43" t="s">
        <v>27</v>
      </c>
      <c r="G43" t="s">
        <v>218</v>
      </c>
      <c r="H43" s="1">
        <v>40893</v>
      </c>
      <c r="I43" s="1">
        <v>44909.69700624388</v>
      </c>
      <c r="J43" t="s">
        <v>203</v>
      </c>
      <c r="K43" t="s">
        <v>145</v>
      </c>
      <c r="L43" s="1">
        <v>40893</v>
      </c>
      <c r="M43" t="s">
        <v>62</v>
      </c>
      <c r="N43" t="s">
        <v>63</v>
      </c>
      <c r="S43" t="b">
        <v>1</v>
      </c>
      <c r="U43" s="2">
        <f>HYPERLINK("https://sbirkapp.gov.cz/detail/SPPBSAIXQ4KD45JE", "https://sbirkapp.gov.cz/detail/SPPBSAIXQ4KD45JE")</f>
        <v>0</v>
      </c>
      <c r="V43" t="s">
        <v>219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23</v>
      </c>
      <c r="E44" t="s">
        <v>220</v>
      </c>
      <c r="F44" t="s">
        <v>27</v>
      </c>
      <c r="G44" t="s">
        <v>221</v>
      </c>
      <c r="H44" s="1">
        <v>40893</v>
      </c>
      <c r="I44" s="1">
        <v>44909.6851549276</v>
      </c>
      <c r="J44" t="s">
        <v>203</v>
      </c>
      <c r="K44" t="s">
        <v>145</v>
      </c>
      <c r="L44" s="1">
        <v>40893</v>
      </c>
      <c r="M44" t="s">
        <v>62</v>
      </c>
      <c r="N44" t="s">
        <v>63</v>
      </c>
      <c r="S44" t="b">
        <v>1</v>
      </c>
      <c r="U44" s="2">
        <f>HYPERLINK("https://sbirkapp.gov.cz/detail/SPPTDGZ47NZAI75U", "https://sbirkapp.gov.cz/detail/SPPTDGZ47NZAI75U")</f>
        <v>0</v>
      </c>
      <c r="V44" t="s">
        <v>222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23</v>
      </c>
      <c r="E45" t="s">
        <v>223</v>
      </c>
      <c r="F45" t="s">
        <v>27</v>
      </c>
      <c r="G45" t="s">
        <v>224</v>
      </c>
      <c r="H45" s="1">
        <v>41026</v>
      </c>
      <c r="I45" s="1">
        <v>44907.27237002815</v>
      </c>
      <c r="J45" t="s">
        <v>225</v>
      </c>
      <c r="K45" t="s">
        <v>145</v>
      </c>
      <c r="L45" s="1">
        <v>41026</v>
      </c>
      <c r="M45" t="s">
        <v>62</v>
      </c>
      <c r="N45" t="s">
        <v>63</v>
      </c>
      <c r="O45" t="s">
        <v>226</v>
      </c>
      <c r="S45" t="b">
        <v>1</v>
      </c>
      <c r="U45" s="2">
        <f>HYPERLINK("https://sbirkapp.gov.cz/detail/SPPLF3U5NYQW7Y2A", "https://sbirkapp.gov.cz/detail/SPPLF3U5NYQW7Y2A")</f>
        <v>0</v>
      </c>
      <c r="V45" t="s">
        <v>227</v>
      </c>
      <c r="W45">
        <v>2</v>
      </c>
    </row>
    <row r="46" spans="1:23">
      <c r="A46" t="s">
        <v>23</v>
      </c>
      <c r="B46" t="s">
        <v>24</v>
      </c>
      <c r="C46" t="s">
        <v>25</v>
      </c>
      <c r="D46" t="s">
        <v>23</v>
      </c>
      <c r="E46" t="s">
        <v>228</v>
      </c>
      <c r="F46" t="s">
        <v>27</v>
      </c>
      <c r="G46" t="s">
        <v>229</v>
      </c>
      <c r="H46" s="1">
        <v>41026</v>
      </c>
      <c r="I46" s="1">
        <v>44907.27162524528</v>
      </c>
      <c r="J46" t="s">
        <v>225</v>
      </c>
      <c r="K46" t="s">
        <v>145</v>
      </c>
      <c r="L46" s="1">
        <v>41026</v>
      </c>
      <c r="M46" t="s">
        <v>62</v>
      </c>
      <c r="N46" t="s">
        <v>63</v>
      </c>
      <c r="S46" t="b">
        <v>1</v>
      </c>
      <c r="U46" s="2">
        <f>HYPERLINK("https://sbirkapp.gov.cz/detail/SPPJCJGCITLHM2GM", "https://sbirkapp.gov.cz/detail/SPPJCJGCITLHM2GM")</f>
        <v>0</v>
      </c>
      <c r="V46" t="s">
        <v>230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23</v>
      </c>
      <c r="E47" t="s">
        <v>231</v>
      </c>
      <c r="F47" t="s">
        <v>27</v>
      </c>
      <c r="G47" t="s">
        <v>232</v>
      </c>
      <c r="H47" s="1">
        <v>41026</v>
      </c>
      <c r="I47" s="1">
        <v>44907.27121990032</v>
      </c>
      <c r="J47" t="s">
        <v>225</v>
      </c>
      <c r="K47" t="s">
        <v>145</v>
      </c>
      <c r="L47" s="1">
        <v>41026</v>
      </c>
      <c r="M47" t="s">
        <v>62</v>
      </c>
      <c r="N47" t="s">
        <v>63</v>
      </c>
      <c r="S47" t="b">
        <v>1</v>
      </c>
      <c r="U47" s="2">
        <f>HYPERLINK("https://sbirkapp.gov.cz/detail/SPPQ4LSMXQKRTZAS", "https://sbirkapp.gov.cz/detail/SPPQ4LSMXQKRTZAS")</f>
        <v>0</v>
      </c>
      <c r="V47" t="s">
        <v>233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23</v>
      </c>
      <c r="E48" t="s">
        <v>234</v>
      </c>
      <c r="F48" t="s">
        <v>27</v>
      </c>
      <c r="G48" t="s">
        <v>235</v>
      </c>
      <c r="H48" s="1">
        <v>40893</v>
      </c>
      <c r="I48" s="1">
        <v>44907.27037758877</v>
      </c>
      <c r="J48" t="s">
        <v>203</v>
      </c>
      <c r="K48" t="s">
        <v>145</v>
      </c>
      <c r="L48" s="1">
        <v>40893</v>
      </c>
      <c r="M48" t="s">
        <v>62</v>
      </c>
      <c r="N48" t="s">
        <v>63</v>
      </c>
      <c r="Q48" t="s">
        <v>236</v>
      </c>
      <c r="S48" t="b">
        <v>1</v>
      </c>
      <c r="U48" s="2">
        <f>HYPERLINK("https://sbirkapp.gov.cz/detail/SPPNDWTWLTXPULOS", "https://sbirkapp.gov.cz/detail/SPPNDWTWLTXPULOS")</f>
        <v>0</v>
      </c>
      <c r="V48" t="s">
        <v>237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23</v>
      </c>
      <c r="E49" t="s">
        <v>238</v>
      </c>
      <c r="F49" t="s">
        <v>27</v>
      </c>
      <c r="G49" t="s">
        <v>239</v>
      </c>
      <c r="H49" s="1">
        <v>41057</v>
      </c>
      <c r="I49" s="1">
        <v>44902.27024634707</v>
      </c>
      <c r="J49" t="s">
        <v>240</v>
      </c>
      <c r="K49" t="s">
        <v>145</v>
      </c>
      <c r="L49" s="1">
        <v>41057</v>
      </c>
      <c r="M49" t="s">
        <v>62</v>
      </c>
      <c r="N49" t="s">
        <v>63</v>
      </c>
      <c r="S49" t="b">
        <v>1</v>
      </c>
      <c r="U49" s="2">
        <f>HYPERLINK("https://sbirkapp.gov.cz/detail/SPP5OI4TV7RGR44I", "https://sbirkapp.gov.cz/detail/SPP5OI4TV7RGR44I")</f>
        <v>0</v>
      </c>
      <c r="V49" t="s">
        <v>241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23</v>
      </c>
      <c r="E50" t="s">
        <v>242</v>
      </c>
      <c r="F50" t="s">
        <v>27</v>
      </c>
      <c r="G50" t="s">
        <v>243</v>
      </c>
      <c r="H50" s="1">
        <v>41088</v>
      </c>
      <c r="I50" s="1">
        <v>44893.27176430474</v>
      </c>
      <c r="J50" t="s">
        <v>244</v>
      </c>
      <c r="K50" t="s">
        <v>145</v>
      </c>
      <c r="L50" s="1">
        <v>41088</v>
      </c>
      <c r="M50" t="s">
        <v>62</v>
      </c>
      <c r="N50" t="s">
        <v>63</v>
      </c>
      <c r="S50" t="b">
        <v>1</v>
      </c>
      <c r="U50" s="2">
        <f>HYPERLINK("https://sbirkapp.gov.cz/detail/SPPQF54RF5Z5XR2U", "https://sbirkapp.gov.cz/detail/SPPQF54RF5Z5XR2U")</f>
        <v>0</v>
      </c>
      <c r="V50" t="s">
        <v>245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23</v>
      </c>
      <c r="E51" t="s">
        <v>246</v>
      </c>
      <c r="F51" t="s">
        <v>27</v>
      </c>
      <c r="G51" t="s">
        <v>247</v>
      </c>
      <c r="H51" s="1">
        <v>41088</v>
      </c>
      <c r="I51" s="1">
        <v>44893.26859639257</v>
      </c>
      <c r="J51" t="s">
        <v>244</v>
      </c>
      <c r="K51" t="s">
        <v>145</v>
      </c>
      <c r="L51" s="1">
        <v>41088</v>
      </c>
      <c r="M51" t="s">
        <v>62</v>
      </c>
      <c r="N51" t="s">
        <v>63</v>
      </c>
      <c r="S51" t="b">
        <v>1</v>
      </c>
      <c r="U51" s="2">
        <f>HYPERLINK("https://sbirkapp.gov.cz/detail/SPPGK6MZTUUAP6E4", "https://sbirkapp.gov.cz/detail/SPPGK6MZTUUAP6E4")</f>
        <v>0</v>
      </c>
      <c r="V51" t="s">
        <v>248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23</v>
      </c>
      <c r="E52" t="s">
        <v>249</v>
      </c>
      <c r="F52" t="s">
        <v>27</v>
      </c>
      <c r="G52" t="s">
        <v>250</v>
      </c>
      <c r="H52" s="1">
        <v>41141</v>
      </c>
      <c r="I52" s="1">
        <v>44893.2679238861</v>
      </c>
      <c r="J52" t="s">
        <v>251</v>
      </c>
      <c r="K52" t="s">
        <v>145</v>
      </c>
      <c r="L52" s="1">
        <v>41141</v>
      </c>
      <c r="M52" t="s">
        <v>62</v>
      </c>
      <c r="N52" t="s">
        <v>63</v>
      </c>
      <c r="S52" t="b">
        <v>1</v>
      </c>
      <c r="U52" s="2">
        <f>HYPERLINK("https://sbirkapp.gov.cz/detail/SPPPDH2FGMAIJLWO", "https://sbirkapp.gov.cz/detail/SPPPDH2FGMAIJLWO")</f>
        <v>0</v>
      </c>
      <c r="V52" t="s">
        <v>252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23</v>
      </c>
      <c r="E53" t="s">
        <v>253</v>
      </c>
      <c r="F53" t="s">
        <v>27</v>
      </c>
      <c r="G53" t="s">
        <v>254</v>
      </c>
      <c r="H53" s="1">
        <v>41208</v>
      </c>
      <c r="I53" s="1">
        <v>44889.49540014873</v>
      </c>
      <c r="J53" t="s">
        <v>255</v>
      </c>
      <c r="K53" t="s">
        <v>145</v>
      </c>
      <c r="L53" s="1">
        <v>41208</v>
      </c>
      <c r="M53" t="s">
        <v>62</v>
      </c>
      <c r="N53" t="s">
        <v>63</v>
      </c>
      <c r="S53" t="b">
        <v>1</v>
      </c>
      <c r="U53" s="2">
        <f>HYPERLINK("https://sbirkapp.gov.cz/detail/SPPC7XUYUDMXWIEW", "https://sbirkapp.gov.cz/detail/SPPC7XUYUDMXWIEW")</f>
        <v>0</v>
      </c>
      <c r="V53" t="s">
        <v>256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23</v>
      </c>
      <c r="E54" t="s">
        <v>257</v>
      </c>
      <c r="F54" t="s">
        <v>27</v>
      </c>
      <c r="G54" t="s">
        <v>258</v>
      </c>
      <c r="H54" s="1">
        <v>41246</v>
      </c>
      <c r="I54" s="1">
        <v>44888.64543687797</v>
      </c>
      <c r="J54" t="s">
        <v>259</v>
      </c>
      <c r="K54" t="s">
        <v>145</v>
      </c>
      <c r="L54" s="1">
        <v>41246</v>
      </c>
      <c r="M54" t="s">
        <v>62</v>
      </c>
      <c r="N54" t="s">
        <v>63</v>
      </c>
      <c r="S54" t="b">
        <v>1</v>
      </c>
      <c r="U54" s="2">
        <f>HYPERLINK("https://sbirkapp.gov.cz/detail/SPPYMRVE7YYARXOG", "https://sbirkapp.gov.cz/detail/SPPYMRVE7YYARXOG")</f>
        <v>0</v>
      </c>
      <c r="V54" t="s">
        <v>260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23</v>
      </c>
      <c r="E55" t="s">
        <v>261</v>
      </c>
      <c r="F55" t="s">
        <v>27</v>
      </c>
      <c r="G55" t="s">
        <v>262</v>
      </c>
      <c r="H55" s="1">
        <v>41246</v>
      </c>
      <c r="I55" s="1">
        <v>44888.63230666273</v>
      </c>
      <c r="J55" t="s">
        <v>259</v>
      </c>
      <c r="K55" t="s">
        <v>145</v>
      </c>
      <c r="L55" s="1">
        <v>41246</v>
      </c>
      <c r="M55" t="s">
        <v>62</v>
      </c>
      <c r="N55" t="s">
        <v>63</v>
      </c>
      <c r="S55" t="b">
        <v>1</v>
      </c>
      <c r="U55" s="2">
        <f>HYPERLINK("https://sbirkapp.gov.cz/detail/SPPXJ3BPSYQDNVRK", "https://sbirkapp.gov.cz/detail/SPPXJ3BPSYQDNVRK")</f>
        <v>0</v>
      </c>
      <c r="V55" t="s">
        <v>263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23</v>
      </c>
      <c r="E56" t="s">
        <v>264</v>
      </c>
      <c r="F56" t="s">
        <v>27</v>
      </c>
      <c r="G56" t="s">
        <v>265</v>
      </c>
      <c r="H56" s="1">
        <v>41474</v>
      </c>
      <c r="I56" s="1">
        <v>44858.27568747137</v>
      </c>
      <c r="J56" t="s">
        <v>266</v>
      </c>
      <c r="K56" t="s">
        <v>145</v>
      </c>
      <c r="L56" s="1">
        <v>41474</v>
      </c>
      <c r="M56" t="s">
        <v>62</v>
      </c>
      <c r="N56" t="s">
        <v>63</v>
      </c>
      <c r="S56" t="b">
        <v>1</v>
      </c>
      <c r="U56" s="2">
        <f>HYPERLINK("https://sbirkapp.gov.cz/detail/SPPW2J24TYD5JVD2", "https://sbirkapp.gov.cz/detail/SPPW2J24TYD5JVD2")</f>
        <v>0</v>
      </c>
      <c r="V56" t="s">
        <v>267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23</v>
      </c>
      <c r="E57" t="s">
        <v>268</v>
      </c>
      <c r="F57" t="s">
        <v>27</v>
      </c>
      <c r="G57" t="s">
        <v>269</v>
      </c>
      <c r="H57" s="1">
        <v>41281</v>
      </c>
      <c r="I57" s="1">
        <v>44858.27550082489</v>
      </c>
      <c r="J57" t="s">
        <v>270</v>
      </c>
      <c r="K57" t="s">
        <v>145</v>
      </c>
      <c r="L57" s="1">
        <v>41281</v>
      </c>
      <c r="M57" t="s">
        <v>68</v>
      </c>
      <c r="N57" t="s">
        <v>69</v>
      </c>
      <c r="S57" t="b">
        <v>1</v>
      </c>
      <c r="U57" s="2">
        <f>HYPERLINK("https://sbirkapp.gov.cz/detail/SPPIUX2WVT6I65TW", "https://sbirkapp.gov.cz/detail/SPPIUX2WVT6I65TW")</f>
        <v>0</v>
      </c>
      <c r="V57" t="s">
        <v>271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23</v>
      </c>
      <c r="E58" t="s">
        <v>272</v>
      </c>
      <c r="F58" t="s">
        <v>27</v>
      </c>
      <c r="G58" t="s">
        <v>273</v>
      </c>
      <c r="H58" s="1">
        <v>41418</v>
      </c>
      <c r="I58" s="1">
        <v>44858.2749547783</v>
      </c>
      <c r="J58" t="s">
        <v>274</v>
      </c>
      <c r="K58" t="s">
        <v>145</v>
      </c>
      <c r="L58" s="1">
        <v>41418</v>
      </c>
      <c r="M58" t="s">
        <v>62</v>
      </c>
      <c r="N58" t="s">
        <v>63</v>
      </c>
      <c r="S58" t="b">
        <v>1</v>
      </c>
      <c r="U58" s="2">
        <f>HYPERLINK("https://sbirkapp.gov.cz/detail/SPPILM6N2X6EIJUW", "https://sbirkapp.gov.cz/detail/SPPILM6N2X6EIJUW")</f>
        <v>0</v>
      </c>
      <c r="V58" t="s">
        <v>275</v>
      </c>
      <c r="W58">
        <v>2</v>
      </c>
    </row>
    <row r="59" spans="1:23">
      <c r="A59" t="s">
        <v>23</v>
      </c>
      <c r="B59" t="s">
        <v>24</v>
      </c>
      <c r="C59" t="s">
        <v>25</v>
      </c>
      <c r="D59" t="s">
        <v>23</v>
      </c>
      <c r="E59" t="s">
        <v>276</v>
      </c>
      <c r="F59" t="s">
        <v>27</v>
      </c>
      <c r="G59" t="s">
        <v>42</v>
      </c>
      <c r="H59" s="1">
        <v>44851</v>
      </c>
      <c r="I59" s="1">
        <v>44854.37644802675</v>
      </c>
      <c r="J59" t="s">
        <v>277</v>
      </c>
      <c r="K59" t="s">
        <v>30</v>
      </c>
      <c r="M59" t="s">
        <v>44</v>
      </c>
      <c r="N59" t="s">
        <v>45</v>
      </c>
      <c r="P59" t="s">
        <v>278</v>
      </c>
      <c r="R59" t="s">
        <v>279</v>
      </c>
      <c r="S59" t="b">
        <v>0</v>
      </c>
      <c r="T59" s="1">
        <v>45960</v>
      </c>
      <c r="U59" s="2">
        <f>HYPERLINK("https://sbirkapp.gov.cz/detail/SPP75FILYCOJXROA", "https://sbirkapp.gov.cz/detail/SPP75FILYCOJXROA")</f>
        <v>0</v>
      </c>
      <c r="V59" t="s">
        <v>280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23</v>
      </c>
      <c r="E60" t="s">
        <v>281</v>
      </c>
      <c r="F60" t="s">
        <v>27</v>
      </c>
      <c r="G60" t="s">
        <v>282</v>
      </c>
      <c r="H60" s="1">
        <v>41569</v>
      </c>
      <c r="I60" s="1">
        <v>44853.50805472393</v>
      </c>
      <c r="J60" t="s">
        <v>283</v>
      </c>
      <c r="K60" t="s">
        <v>145</v>
      </c>
      <c r="L60" s="1">
        <v>41569</v>
      </c>
      <c r="M60" t="s">
        <v>62</v>
      </c>
      <c r="N60" t="s">
        <v>63</v>
      </c>
      <c r="S60" t="b">
        <v>1</v>
      </c>
      <c r="U60" s="2">
        <f>HYPERLINK("https://sbirkapp.gov.cz/detail/SPPXBO2H472MP2HI", "https://sbirkapp.gov.cz/detail/SPPXBO2H472MP2HI")</f>
        <v>0</v>
      </c>
      <c r="V60" t="s">
        <v>284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23</v>
      </c>
      <c r="E61" t="s">
        <v>285</v>
      </c>
      <c r="F61" t="s">
        <v>27</v>
      </c>
      <c r="G61" t="s">
        <v>286</v>
      </c>
      <c r="H61" s="1">
        <v>41569</v>
      </c>
      <c r="I61" s="1">
        <v>44853.50804438807</v>
      </c>
      <c r="J61" t="s">
        <v>283</v>
      </c>
      <c r="K61" t="s">
        <v>145</v>
      </c>
      <c r="L61" s="1">
        <v>41569</v>
      </c>
      <c r="M61" t="s">
        <v>62</v>
      </c>
      <c r="N61" t="s">
        <v>63</v>
      </c>
      <c r="S61" t="b">
        <v>1</v>
      </c>
      <c r="U61" s="2">
        <f>HYPERLINK("https://sbirkapp.gov.cz/detail/SPP4HWPPWVOPCDHA", "https://sbirkapp.gov.cz/detail/SPP4HWPPWVOPCDHA")</f>
        <v>0</v>
      </c>
      <c r="V61" t="s">
        <v>287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23</v>
      </c>
      <c r="E62" t="s">
        <v>288</v>
      </c>
      <c r="F62" t="s">
        <v>27</v>
      </c>
      <c r="G62" t="s">
        <v>289</v>
      </c>
      <c r="H62" s="1">
        <v>41569</v>
      </c>
      <c r="I62" s="1">
        <v>44853.26880594523</v>
      </c>
      <c r="J62" t="s">
        <v>283</v>
      </c>
      <c r="K62" t="s">
        <v>145</v>
      </c>
      <c r="L62" s="1">
        <v>41569</v>
      </c>
      <c r="M62" t="s">
        <v>62</v>
      </c>
      <c r="N62" t="s">
        <v>63</v>
      </c>
      <c r="S62" t="b">
        <v>1</v>
      </c>
      <c r="U62" s="2">
        <f>HYPERLINK("https://sbirkapp.gov.cz/detail/SPPZQXQ6FQFZOZKM", "https://sbirkapp.gov.cz/detail/SPPZQXQ6FQFZOZKM")</f>
        <v>0</v>
      </c>
      <c r="V62" t="s">
        <v>290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23</v>
      </c>
      <c r="E63" t="s">
        <v>291</v>
      </c>
      <c r="F63" t="s">
        <v>27</v>
      </c>
      <c r="G63" t="s">
        <v>292</v>
      </c>
      <c r="H63" s="1">
        <v>41569</v>
      </c>
      <c r="I63" s="1">
        <v>44853.26867764365</v>
      </c>
      <c r="J63" t="s">
        <v>283</v>
      </c>
      <c r="K63" t="s">
        <v>145</v>
      </c>
      <c r="L63" s="1">
        <v>41569</v>
      </c>
      <c r="M63" t="s">
        <v>62</v>
      </c>
      <c r="N63" t="s">
        <v>63</v>
      </c>
      <c r="S63" t="b">
        <v>1</v>
      </c>
      <c r="U63" s="2">
        <f>HYPERLINK("https://sbirkapp.gov.cz/detail/SPPBJNP7UBARKDY4", "https://sbirkapp.gov.cz/detail/SPPBJNP7UBARKDY4")</f>
        <v>0</v>
      </c>
      <c r="V63" t="s">
        <v>293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23</v>
      </c>
      <c r="E64" t="s">
        <v>294</v>
      </c>
      <c r="F64" t="s">
        <v>27</v>
      </c>
      <c r="G64" t="s">
        <v>295</v>
      </c>
      <c r="H64" s="1">
        <v>41569</v>
      </c>
      <c r="I64" s="1">
        <v>44853.2684920547</v>
      </c>
      <c r="J64" t="s">
        <v>283</v>
      </c>
      <c r="K64" t="s">
        <v>145</v>
      </c>
      <c r="L64" s="1">
        <v>41569</v>
      </c>
      <c r="M64" t="s">
        <v>62</v>
      </c>
      <c r="N64" t="s">
        <v>63</v>
      </c>
      <c r="S64" t="b">
        <v>1</v>
      </c>
      <c r="U64" s="2">
        <f>HYPERLINK("https://sbirkapp.gov.cz/detail/SPP6SHCHR6BBJEPQ", "https://sbirkapp.gov.cz/detail/SPP6SHCHR6BBJEPQ")</f>
        <v>0</v>
      </c>
      <c r="V64" t="s">
        <v>296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23</v>
      </c>
      <c r="E65" t="s">
        <v>297</v>
      </c>
      <c r="F65" t="s">
        <v>27</v>
      </c>
      <c r="G65" t="s">
        <v>298</v>
      </c>
      <c r="H65" s="1">
        <v>41569</v>
      </c>
      <c r="I65" s="1">
        <v>44852.57667608604</v>
      </c>
      <c r="J65" t="s">
        <v>283</v>
      </c>
      <c r="K65" t="s">
        <v>145</v>
      </c>
      <c r="L65" s="1">
        <v>41569</v>
      </c>
      <c r="M65" t="s">
        <v>62</v>
      </c>
      <c r="N65" t="s">
        <v>63</v>
      </c>
      <c r="S65" t="b">
        <v>1</v>
      </c>
      <c r="U65" s="2">
        <f>HYPERLINK("https://sbirkapp.gov.cz/detail/SPP72F4KMI7CJUCA", "https://sbirkapp.gov.cz/detail/SPP72F4KMI7CJUCA")</f>
        <v>0</v>
      </c>
      <c r="V65" t="s">
        <v>299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23</v>
      </c>
      <c r="E66" t="s">
        <v>300</v>
      </c>
      <c r="F66" t="s">
        <v>27</v>
      </c>
      <c r="G66" t="s">
        <v>301</v>
      </c>
      <c r="H66" s="1">
        <v>41569</v>
      </c>
      <c r="I66" s="1">
        <v>44851.70926559615</v>
      </c>
      <c r="J66" t="s">
        <v>283</v>
      </c>
      <c r="K66" t="s">
        <v>145</v>
      </c>
      <c r="L66" s="1">
        <v>41569</v>
      </c>
      <c r="M66" t="s">
        <v>62</v>
      </c>
      <c r="N66" t="s">
        <v>63</v>
      </c>
      <c r="S66" t="b">
        <v>1</v>
      </c>
      <c r="U66" s="2">
        <f>HYPERLINK("https://sbirkapp.gov.cz/detail/SPPVLLNI5ZPJ7N7I", "https://sbirkapp.gov.cz/detail/SPPVLLNI5ZPJ7N7I")</f>
        <v>0</v>
      </c>
      <c r="V66" t="s">
        <v>302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23</v>
      </c>
      <c r="E67" t="s">
        <v>303</v>
      </c>
      <c r="F67" t="s">
        <v>27</v>
      </c>
      <c r="G67" t="s">
        <v>304</v>
      </c>
      <c r="H67" s="1">
        <v>41621</v>
      </c>
      <c r="I67" s="1">
        <v>44834.27780175572</v>
      </c>
      <c r="J67" t="s">
        <v>305</v>
      </c>
      <c r="K67" t="s">
        <v>145</v>
      </c>
      <c r="L67" s="1">
        <v>41621</v>
      </c>
      <c r="M67" t="s">
        <v>62</v>
      </c>
      <c r="N67" t="s">
        <v>63</v>
      </c>
      <c r="S67" t="b">
        <v>1</v>
      </c>
      <c r="U67" s="2">
        <f>HYPERLINK("https://sbirkapp.gov.cz/detail/SPPPC7OPOJHHGJ2Q", "https://sbirkapp.gov.cz/detail/SPPPC7OPOJHHGJ2Q")</f>
        <v>0</v>
      </c>
      <c r="V67" t="s">
        <v>306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23</v>
      </c>
      <c r="E68" t="s">
        <v>307</v>
      </c>
      <c r="F68" t="s">
        <v>27</v>
      </c>
      <c r="G68" t="s">
        <v>308</v>
      </c>
      <c r="H68" s="1">
        <v>41621</v>
      </c>
      <c r="I68" s="1">
        <v>44834.27773362639</v>
      </c>
      <c r="J68" t="s">
        <v>305</v>
      </c>
      <c r="K68" t="s">
        <v>145</v>
      </c>
      <c r="L68" s="1">
        <v>41621</v>
      </c>
      <c r="M68" t="s">
        <v>68</v>
      </c>
      <c r="N68" t="s">
        <v>69</v>
      </c>
      <c r="S68" t="b">
        <v>1</v>
      </c>
      <c r="U68" s="2">
        <f>HYPERLINK("https://sbirkapp.gov.cz/detail/SPPNLBYIUS4MCU22", "https://sbirkapp.gov.cz/detail/SPPNLBYIUS4MCU22")</f>
        <v>0</v>
      </c>
      <c r="V68" t="s">
        <v>309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23</v>
      </c>
      <c r="E69" t="s">
        <v>310</v>
      </c>
      <c r="F69" t="s">
        <v>27</v>
      </c>
      <c r="G69" t="s">
        <v>311</v>
      </c>
      <c r="H69" s="1">
        <v>41624</v>
      </c>
      <c r="I69" s="1">
        <v>44831.54204732844</v>
      </c>
      <c r="J69" t="s">
        <v>312</v>
      </c>
      <c r="K69" t="s">
        <v>145</v>
      </c>
      <c r="L69" s="1">
        <v>41624</v>
      </c>
      <c r="M69" t="s">
        <v>62</v>
      </c>
      <c r="N69" t="s">
        <v>63</v>
      </c>
      <c r="S69" t="b">
        <v>1</v>
      </c>
      <c r="U69" s="2">
        <f>HYPERLINK("https://sbirkapp.gov.cz/detail/SPPYGAOOSBFMUPSS", "https://sbirkapp.gov.cz/detail/SPPYGAOOSBFMUPSS")</f>
        <v>0</v>
      </c>
      <c r="V69" t="s">
        <v>313</v>
      </c>
      <c r="W69">
        <v>1</v>
      </c>
    </row>
    <row r="70" spans="1:23">
      <c r="A70" t="s">
        <v>23</v>
      </c>
      <c r="B70" t="s">
        <v>24</v>
      </c>
      <c r="C70" t="s">
        <v>25</v>
      </c>
      <c r="D70" t="s">
        <v>23</v>
      </c>
      <c r="E70" t="s">
        <v>314</v>
      </c>
      <c r="F70" t="s">
        <v>27</v>
      </c>
      <c r="G70" t="s">
        <v>315</v>
      </c>
      <c r="H70" s="1">
        <v>41624</v>
      </c>
      <c r="I70" s="1">
        <v>44831.53314111319</v>
      </c>
      <c r="J70" t="s">
        <v>312</v>
      </c>
      <c r="K70" t="s">
        <v>145</v>
      </c>
      <c r="L70" s="1">
        <v>41624</v>
      </c>
      <c r="M70" t="s">
        <v>62</v>
      </c>
      <c r="N70" t="s">
        <v>63</v>
      </c>
      <c r="S70" t="b">
        <v>1</v>
      </c>
      <c r="U70" s="2">
        <f>HYPERLINK("https://sbirkapp.gov.cz/detail/SPPR5P325QVQHTK4", "https://sbirkapp.gov.cz/detail/SPPR5P325QVQHTK4")</f>
        <v>0</v>
      </c>
      <c r="V70" t="s">
        <v>316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23</v>
      </c>
      <c r="E71" t="s">
        <v>317</v>
      </c>
      <c r="F71" t="s">
        <v>27</v>
      </c>
      <c r="G71" t="s">
        <v>318</v>
      </c>
      <c r="H71" s="1">
        <v>41624</v>
      </c>
      <c r="I71" s="1">
        <v>44831.50856820229</v>
      </c>
      <c r="J71" t="s">
        <v>312</v>
      </c>
      <c r="K71" t="s">
        <v>145</v>
      </c>
      <c r="L71" s="1">
        <v>41624</v>
      </c>
      <c r="M71" t="s">
        <v>62</v>
      </c>
      <c r="N71" t="s">
        <v>63</v>
      </c>
      <c r="S71" t="b">
        <v>1</v>
      </c>
      <c r="U71" s="2">
        <f>HYPERLINK("https://sbirkapp.gov.cz/detail/SPPFI2XM2NK7W5T2", "https://sbirkapp.gov.cz/detail/SPPFI2XM2NK7W5T2")</f>
        <v>0</v>
      </c>
      <c r="V71" t="s">
        <v>319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23</v>
      </c>
      <c r="E72" t="s">
        <v>320</v>
      </c>
      <c r="F72" t="s">
        <v>27</v>
      </c>
      <c r="G72" t="s">
        <v>321</v>
      </c>
      <c r="H72" s="1">
        <v>41701</v>
      </c>
      <c r="I72" s="1">
        <v>44831.4085247381</v>
      </c>
      <c r="J72" t="s">
        <v>322</v>
      </c>
      <c r="K72" t="s">
        <v>145</v>
      </c>
      <c r="L72" s="1">
        <v>41701</v>
      </c>
      <c r="M72" t="s">
        <v>68</v>
      </c>
      <c r="N72" t="s">
        <v>69</v>
      </c>
      <c r="S72" t="b">
        <v>1</v>
      </c>
      <c r="U72" s="2">
        <f>HYPERLINK("https://sbirkapp.gov.cz/detail/SPP7ODJYHI7ND5KQ", "https://sbirkapp.gov.cz/detail/SPP7ODJYHI7ND5KQ")</f>
        <v>0</v>
      </c>
      <c r="V72" t="s">
        <v>323</v>
      </c>
      <c r="W72">
        <v>1</v>
      </c>
    </row>
    <row r="73" spans="1:23">
      <c r="A73" t="s">
        <v>23</v>
      </c>
      <c r="B73" t="s">
        <v>24</v>
      </c>
      <c r="C73" t="s">
        <v>25</v>
      </c>
      <c r="D73" t="s">
        <v>23</v>
      </c>
      <c r="E73" t="s">
        <v>324</v>
      </c>
      <c r="F73" t="s">
        <v>27</v>
      </c>
      <c r="G73" t="s">
        <v>325</v>
      </c>
      <c r="H73" s="1">
        <v>41701</v>
      </c>
      <c r="I73" s="1">
        <v>44830.70745288723</v>
      </c>
      <c r="J73" t="s">
        <v>322</v>
      </c>
      <c r="K73" t="s">
        <v>145</v>
      </c>
      <c r="L73" s="1">
        <v>41701</v>
      </c>
      <c r="M73" t="s">
        <v>62</v>
      </c>
      <c r="N73" t="s">
        <v>63</v>
      </c>
      <c r="S73" t="b">
        <v>1</v>
      </c>
      <c r="U73" s="2">
        <f>HYPERLINK("https://sbirkapp.gov.cz/detail/SPPR6WKVTPKJPAHM", "https://sbirkapp.gov.cz/detail/SPPR6WKVTPKJPAHM")</f>
        <v>0</v>
      </c>
      <c r="V73" t="s">
        <v>326</v>
      </c>
      <c r="W73">
        <v>1</v>
      </c>
    </row>
    <row r="74" spans="1:23">
      <c r="A74" t="s">
        <v>23</v>
      </c>
      <c r="B74" t="s">
        <v>24</v>
      </c>
      <c r="C74" t="s">
        <v>25</v>
      </c>
      <c r="D74" t="s">
        <v>23</v>
      </c>
      <c r="E74" t="s">
        <v>327</v>
      </c>
      <c r="F74" t="s">
        <v>27</v>
      </c>
      <c r="G74" t="s">
        <v>328</v>
      </c>
      <c r="H74" s="1">
        <v>41729</v>
      </c>
      <c r="I74" s="1">
        <v>44830.69960060374</v>
      </c>
      <c r="J74" t="s">
        <v>329</v>
      </c>
      <c r="K74" t="s">
        <v>145</v>
      </c>
      <c r="L74" s="1">
        <v>41729</v>
      </c>
      <c r="M74" t="s">
        <v>68</v>
      </c>
      <c r="N74" t="s">
        <v>69</v>
      </c>
      <c r="S74" t="b">
        <v>1</v>
      </c>
      <c r="U74" s="2">
        <f>HYPERLINK("https://sbirkapp.gov.cz/detail/SPPMQALT535BKRXI", "https://sbirkapp.gov.cz/detail/SPPMQALT535BKRXI")</f>
        <v>0</v>
      </c>
      <c r="V74" t="s">
        <v>330</v>
      </c>
      <c r="W74">
        <v>1</v>
      </c>
    </row>
    <row r="75" spans="1:23">
      <c r="A75" t="s">
        <v>23</v>
      </c>
      <c r="B75" t="s">
        <v>24</v>
      </c>
      <c r="C75" t="s">
        <v>25</v>
      </c>
      <c r="D75" t="s">
        <v>23</v>
      </c>
      <c r="E75" t="s">
        <v>331</v>
      </c>
      <c r="F75" t="s">
        <v>27</v>
      </c>
      <c r="G75" t="s">
        <v>332</v>
      </c>
      <c r="H75" s="1">
        <v>41729</v>
      </c>
      <c r="I75" s="1">
        <v>44830.66874405236</v>
      </c>
      <c r="J75" t="s">
        <v>329</v>
      </c>
      <c r="K75" t="s">
        <v>145</v>
      </c>
      <c r="L75" s="1">
        <v>41729</v>
      </c>
      <c r="M75" t="s">
        <v>62</v>
      </c>
      <c r="N75" t="s">
        <v>63</v>
      </c>
      <c r="S75" t="b">
        <v>1</v>
      </c>
      <c r="U75" s="2">
        <f>HYPERLINK("https://sbirkapp.gov.cz/detail/SPP6TL373WBU5CWA", "https://sbirkapp.gov.cz/detail/SPP6TL373WBU5CWA")</f>
        <v>0</v>
      </c>
      <c r="V75" t="s">
        <v>333</v>
      </c>
      <c r="W75">
        <v>1</v>
      </c>
    </row>
    <row r="76" spans="1:23">
      <c r="A76" t="s">
        <v>23</v>
      </c>
      <c r="B76" t="s">
        <v>24</v>
      </c>
      <c r="C76" t="s">
        <v>25</v>
      </c>
      <c r="D76" t="s">
        <v>23</v>
      </c>
      <c r="E76" t="s">
        <v>334</v>
      </c>
      <c r="F76" t="s">
        <v>27</v>
      </c>
      <c r="G76" t="s">
        <v>335</v>
      </c>
      <c r="H76" s="1">
        <v>41732</v>
      </c>
      <c r="I76" s="1">
        <v>44830.6630611027</v>
      </c>
      <c r="J76" t="s">
        <v>336</v>
      </c>
      <c r="K76" t="s">
        <v>145</v>
      </c>
      <c r="L76" s="1">
        <v>41732</v>
      </c>
      <c r="M76" t="s">
        <v>68</v>
      </c>
      <c r="N76" t="s">
        <v>69</v>
      </c>
      <c r="S76" t="b">
        <v>1</v>
      </c>
      <c r="U76" s="2">
        <f>HYPERLINK("https://sbirkapp.gov.cz/detail/SPPEFV7YGMW6L5XS", "https://sbirkapp.gov.cz/detail/SPPEFV7YGMW6L5XS")</f>
        <v>0</v>
      </c>
      <c r="V76" t="s">
        <v>337</v>
      </c>
      <c r="W76">
        <v>1</v>
      </c>
    </row>
    <row r="77" spans="1:23">
      <c r="A77" t="s">
        <v>23</v>
      </c>
      <c r="B77" t="s">
        <v>24</v>
      </c>
      <c r="C77" t="s">
        <v>25</v>
      </c>
      <c r="D77" t="s">
        <v>23</v>
      </c>
      <c r="E77" t="s">
        <v>338</v>
      </c>
      <c r="F77" t="s">
        <v>27</v>
      </c>
      <c r="G77" t="s">
        <v>339</v>
      </c>
      <c r="H77" s="1">
        <v>41766</v>
      </c>
      <c r="I77" s="1">
        <v>44825.48330631249</v>
      </c>
      <c r="J77" t="s">
        <v>340</v>
      </c>
      <c r="K77" t="s">
        <v>145</v>
      </c>
      <c r="L77" s="1">
        <v>41766</v>
      </c>
      <c r="M77" t="s">
        <v>62</v>
      </c>
      <c r="N77" t="s">
        <v>63</v>
      </c>
      <c r="S77" t="b">
        <v>1</v>
      </c>
      <c r="U77" s="2">
        <f>HYPERLINK("https://sbirkapp.gov.cz/detail/SPPVQ5GR6G2REVZO", "https://sbirkapp.gov.cz/detail/SPPVQ5GR6G2REVZO")</f>
        <v>0</v>
      </c>
      <c r="V77" t="s">
        <v>341</v>
      </c>
      <c r="W77">
        <v>1</v>
      </c>
    </row>
    <row r="78" spans="1:23">
      <c r="A78" t="s">
        <v>23</v>
      </c>
      <c r="B78" t="s">
        <v>24</v>
      </c>
      <c r="C78" t="s">
        <v>25</v>
      </c>
      <c r="D78" t="s">
        <v>23</v>
      </c>
      <c r="E78" t="s">
        <v>342</v>
      </c>
      <c r="F78" t="s">
        <v>27</v>
      </c>
      <c r="G78" t="s">
        <v>343</v>
      </c>
      <c r="H78" s="1">
        <v>41766</v>
      </c>
      <c r="I78" s="1">
        <v>44825.4531623395</v>
      </c>
      <c r="J78" t="s">
        <v>340</v>
      </c>
      <c r="K78" t="s">
        <v>145</v>
      </c>
      <c r="L78" s="1">
        <v>41766</v>
      </c>
      <c r="M78" t="s">
        <v>62</v>
      </c>
      <c r="N78" t="s">
        <v>63</v>
      </c>
      <c r="S78" t="b">
        <v>1</v>
      </c>
      <c r="U78" s="2">
        <f>HYPERLINK("https://sbirkapp.gov.cz/detail/SPPSOWDKSUE7MN2C", "https://sbirkapp.gov.cz/detail/SPPSOWDKSUE7MN2C")</f>
        <v>0</v>
      </c>
      <c r="V78" t="s">
        <v>344</v>
      </c>
      <c r="W78">
        <v>1</v>
      </c>
    </row>
    <row r="79" spans="1:23">
      <c r="A79" t="s">
        <v>23</v>
      </c>
      <c r="B79" t="s">
        <v>24</v>
      </c>
      <c r="C79" t="s">
        <v>25</v>
      </c>
      <c r="D79" t="s">
        <v>23</v>
      </c>
      <c r="E79" t="s">
        <v>345</v>
      </c>
      <c r="F79" t="s">
        <v>27</v>
      </c>
      <c r="G79" t="s">
        <v>346</v>
      </c>
      <c r="H79" s="1">
        <v>41766</v>
      </c>
      <c r="I79" s="1">
        <v>44825.43454041857</v>
      </c>
      <c r="J79" t="s">
        <v>340</v>
      </c>
      <c r="K79" t="s">
        <v>145</v>
      </c>
      <c r="L79" s="1">
        <v>41766</v>
      </c>
      <c r="M79" t="s">
        <v>62</v>
      </c>
      <c r="N79" t="s">
        <v>63</v>
      </c>
      <c r="S79" t="b">
        <v>1</v>
      </c>
      <c r="U79" s="2">
        <f>HYPERLINK("https://sbirkapp.gov.cz/detail/SPPFXCAVH7W344T4", "https://sbirkapp.gov.cz/detail/SPPFXCAVH7W344T4")</f>
        <v>0</v>
      </c>
      <c r="V79" t="s">
        <v>347</v>
      </c>
      <c r="W79">
        <v>1</v>
      </c>
    </row>
    <row r="80" spans="1:23">
      <c r="A80" t="s">
        <v>23</v>
      </c>
      <c r="B80" t="s">
        <v>24</v>
      </c>
      <c r="C80" t="s">
        <v>25</v>
      </c>
      <c r="D80" t="s">
        <v>23</v>
      </c>
      <c r="E80" t="s">
        <v>348</v>
      </c>
      <c r="F80" t="s">
        <v>27</v>
      </c>
      <c r="G80" t="s">
        <v>349</v>
      </c>
      <c r="H80" s="1">
        <v>41799</v>
      </c>
      <c r="I80" s="1">
        <v>44825.40240975204</v>
      </c>
      <c r="J80" t="s">
        <v>350</v>
      </c>
      <c r="K80" t="s">
        <v>145</v>
      </c>
      <c r="L80" s="1">
        <v>41799</v>
      </c>
      <c r="M80" t="s">
        <v>62</v>
      </c>
      <c r="N80" t="s">
        <v>63</v>
      </c>
      <c r="S80" t="b">
        <v>1</v>
      </c>
      <c r="U80" s="2">
        <f>HYPERLINK("https://sbirkapp.gov.cz/detail/SPPXF6BRRTOOHLJI", "https://sbirkapp.gov.cz/detail/SPPXF6BRRTOOHLJI")</f>
        <v>0</v>
      </c>
      <c r="V80" t="s">
        <v>351</v>
      </c>
      <c r="W80">
        <v>2</v>
      </c>
    </row>
    <row r="81" spans="1:23">
      <c r="A81" t="s">
        <v>23</v>
      </c>
      <c r="B81" t="s">
        <v>24</v>
      </c>
      <c r="C81" t="s">
        <v>25</v>
      </c>
      <c r="D81" t="s">
        <v>23</v>
      </c>
      <c r="E81" t="s">
        <v>352</v>
      </c>
      <c r="F81" t="s">
        <v>27</v>
      </c>
      <c r="G81" t="s">
        <v>353</v>
      </c>
      <c r="H81" s="1">
        <v>41822</v>
      </c>
      <c r="I81" s="1">
        <v>44824.58054571621</v>
      </c>
      <c r="J81" t="s">
        <v>354</v>
      </c>
      <c r="K81" t="s">
        <v>145</v>
      </c>
      <c r="L81" s="1">
        <v>41822</v>
      </c>
      <c r="M81" t="s">
        <v>62</v>
      </c>
      <c r="N81" t="s">
        <v>63</v>
      </c>
      <c r="S81" t="b">
        <v>1</v>
      </c>
      <c r="U81" s="2">
        <f>HYPERLINK("https://sbirkapp.gov.cz/detail/SPPSDBRGOYVVCE22", "https://sbirkapp.gov.cz/detail/SPPSDBRGOYVVCE22")</f>
        <v>0</v>
      </c>
      <c r="V81" t="s">
        <v>355</v>
      </c>
      <c r="W81">
        <v>1</v>
      </c>
    </row>
    <row r="82" spans="1:23">
      <c r="A82" t="s">
        <v>23</v>
      </c>
      <c r="B82" t="s">
        <v>24</v>
      </c>
      <c r="C82" t="s">
        <v>25</v>
      </c>
      <c r="D82" t="s">
        <v>23</v>
      </c>
      <c r="E82" t="s">
        <v>356</v>
      </c>
      <c r="F82" t="s">
        <v>27</v>
      </c>
      <c r="G82" t="s">
        <v>357</v>
      </c>
      <c r="H82" s="1">
        <v>41822</v>
      </c>
      <c r="I82" s="1">
        <v>44824.56948835673</v>
      </c>
      <c r="J82" t="s">
        <v>354</v>
      </c>
      <c r="K82" t="s">
        <v>145</v>
      </c>
      <c r="L82" s="1">
        <v>41822</v>
      </c>
      <c r="M82" t="s">
        <v>62</v>
      </c>
      <c r="N82" t="s">
        <v>63</v>
      </c>
      <c r="S82" t="b">
        <v>1</v>
      </c>
      <c r="U82" s="2">
        <f>HYPERLINK("https://sbirkapp.gov.cz/detail/SPPFZPPOBANZBM6Y", "https://sbirkapp.gov.cz/detail/SPPFZPPOBANZBM6Y")</f>
        <v>0</v>
      </c>
      <c r="V82" t="s">
        <v>358</v>
      </c>
      <c r="W82">
        <v>2</v>
      </c>
    </row>
    <row r="83" spans="1:23">
      <c r="A83" t="s">
        <v>23</v>
      </c>
      <c r="B83" t="s">
        <v>24</v>
      </c>
      <c r="C83" t="s">
        <v>25</v>
      </c>
      <c r="D83" t="s">
        <v>23</v>
      </c>
      <c r="E83" t="s">
        <v>359</v>
      </c>
      <c r="F83" t="s">
        <v>27</v>
      </c>
      <c r="G83" t="s">
        <v>360</v>
      </c>
      <c r="H83" s="1">
        <v>41856</v>
      </c>
      <c r="I83" s="1">
        <v>44818.70920502643</v>
      </c>
      <c r="J83" t="s">
        <v>361</v>
      </c>
      <c r="K83" t="s">
        <v>145</v>
      </c>
      <c r="L83" s="1">
        <v>41856</v>
      </c>
      <c r="M83" t="s">
        <v>62</v>
      </c>
      <c r="N83" t="s">
        <v>63</v>
      </c>
      <c r="S83" t="b">
        <v>1</v>
      </c>
      <c r="U83" s="2">
        <f>HYPERLINK("https://sbirkapp.gov.cz/detail/SPPLAHIDKV234ZD2", "https://sbirkapp.gov.cz/detail/SPPLAHIDKV234ZD2")</f>
        <v>0</v>
      </c>
      <c r="V83" t="s">
        <v>362</v>
      </c>
      <c r="W83">
        <v>1</v>
      </c>
    </row>
    <row r="84" spans="1:23">
      <c r="A84" t="s">
        <v>23</v>
      </c>
      <c r="B84" t="s">
        <v>24</v>
      </c>
      <c r="C84" t="s">
        <v>25</v>
      </c>
      <c r="D84" t="s">
        <v>23</v>
      </c>
      <c r="E84" t="s">
        <v>363</v>
      </c>
      <c r="F84" t="s">
        <v>27</v>
      </c>
      <c r="G84" t="s">
        <v>364</v>
      </c>
      <c r="H84" s="1">
        <v>41856</v>
      </c>
      <c r="I84" s="1">
        <v>44818.70553567957</v>
      </c>
      <c r="J84" t="s">
        <v>361</v>
      </c>
      <c r="K84" t="s">
        <v>145</v>
      </c>
      <c r="L84" s="1">
        <v>41856</v>
      </c>
      <c r="M84" t="s">
        <v>62</v>
      </c>
      <c r="N84" t="s">
        <v>63</v>
      </c>
      <c r="S84" t="b">
        <v>1</v>
      </c>
      <c r="U84" s="2">
        <f>HYPERLINK("https://sbirkapp.gov.cz/detail/SPPETHKKMYCYFAAY", "https://sbirkapp.gov.cz/detail/SPPETHKKMYCYFAAY")</f>
        <v>0</v>
      </c>
      <c r="V84" t="s">
        <v>365</v>
      </c>
      <c r="W84">
        <v>1</v>
      </c>
    </row>
    <row r="85" spans="1:23">
      <c r="A85" t="s">
        <v>23</v>
      </c>
      <c r="B85" t="s">
        <v>24</v>
      </c>
      <c r="C85" t="s">
        <v>25</v>
      </c>
      <c r="D85" t="s">
        <v>23</v>
      </c>
      <c r="E85" t="s">
        <v>366</v>
      </c>
      <c r="F85" t="s">
        <v>27</v>
      </c>
      <c r="G85" t="s">
        <v>367</v>
      </c>
      <c r="H85" s="1">
        <v>43340</v>
      </c>
      <c r="I85" s="1">
        <v>44818.69557899381</v>
      </c>
      <c r="J85" t="s">
        <v>368</v>
      </c>
      <c r="K85" t="s">
        <v>145</v>
      </c>
      <c r="L85" s="1">
        <v>43340</v>
      </c>
      <c r="M85" t="s">
        <v>369</v>
      </c>
      <c r="N85" t="s">
        <v>370</v>
      </c>
      <c r="O85" t="s">
        <v>371</v>
      </c>
      <c r="S85" t="b">
        <v>1</v>
      </c>
      <c r="U85" s="2">
        <f>HYPERLINK("https://sbirkapp.gov.cz/detail/SPPF3RBGPSYMHSA4", "https://sbirkapp.gov.cz/detail/SPPF3RBGPSYMHSA4")</f>
        <v>0</v>
      </c>
      <c r="V85" t="s">
        <v>372</v>
      </c>
      <c r="W85">
        <v>1</v>
      </c>
    </row>
    <row r="86" spans="1:23">
      <c r="A86" t="s">
        <v>23</v>
      </c>
      <c r="B86" t="s">
        <v>24</v>
      </c>
      <c r="C86" t="s">
        <v>25</v>
      </c>
      <c r="D86" t="s">
        <v>23</v>
      </c>
      <c r="E86" t="s">
        <v>373</v>
      </c>
      <c r="F86" t="s">
        <v>27</v>
      </c>
      <c r="G86" t="s">
        <v>374</v>
      </c>
      <c r="H86" s="1">
        <v>37553</v>
      </c>
      <c r="I86" s="1">
        <v>44817.50638121873</v>
      </c>
      <c r="J86" t="s">
        <v>155</v>
      </c>
      <c r="K86" t="s">
        <v>145</v>
      </c>
      <c r="L86" s="1">
        <v>37553</v>
      </c>
      <c r="M86" t="s">
        <v>369</v>
      </c>
      <c r="N86" t="s">
        <v>370</v>
      </c>
      <c r="Q86" t="s">
        <v>375</v>
      </c>
      <c r="S86" t="b">
        <v>1</v>
      </c>
      <c r="U86" s="2">
        <f>HYPERLINK("https://sbirkapp.gov.cz/detail/SPPBAJS2XAA2RZRU", "https://sbirkapp.gov.cz/detail/SPPBAJS2XAA2RZRU")</f>
        <v>0</v>
      </c>
      <c r="V86" t="s">
        <v>376</v>
      </c>
      <c r="W86">
        <v>1</v>
      </c>
    </row>
    <row r="87" spans="1:23">
      <c r="A87" t="s">
        <v>23</v>
      </c>
      <c r="B87" t="s">
        <v>24</v>
      </c>
      <c r="C87" t="s">
        <v>25</v>
      </c>
      <c r="D87" t="s">
        <v>23</v>
      </c>
      <c r="E87" t="s">
        <v>377</v>
      </c>
      <c r="F87" t="s">
        <v>130</v>
      </c>
      <c r="G87" t="s">
        <v>378</v>
      </c>
      <c r="H87" s="1">
        <v>42408</v>
      </c>
      <c r="I87" s="1">
        <v>44812.44878779638</v>
      </c>
      <c r="J87" t="s">
        <v>379</v>
      </c>
      <c r="K87" t="s">
        <v>145</v>
      </c>
      <c r="L87" s="1">
        <v>42408</v>
      </c>
      <c r="M87" t="s">
        <v>133</v>
      </c>
      <c r="N87" t="s">
        <v>134</v>
      </c>
      <c r="R87" t="s">
        <v>380</v>
      </c>
      <c r="S87" t="b">
        <v>0</v>
      </c>
      <c r="T87" s="1">
        <v>45209</v>
      </c>
      <c r="U87" s="2">
        <f>HYPERLINK("https://sbirkapp.gov.cz/detail/SPP23Y5VL63MULSY", "https://sbirkapp.gov.cz/detail/SPP23Y5VL63MULSY")</f>
        <v>0</v>
      </c>
      <c r="V87" t="s">
        <v>381</v>
      </c>
      <c r="W87">
        <v>1</v>
      </c>
    </row>
    <row r="88" spans="1:23">
      <c r="A88" t="s">
        <v>23</v>
      </c>
      <c r="B88" t="s">
        <v>24</v>
      </c>
      <c r="C88" t="s">
        <v>25</v>
      </c>
      <c r="D88" t="s">
        <v>23</v>
      </c>
      <c r="E88" t="s">
        <v>382</v>
      </c>
      <c r="F88" t="s">
        <v>27</v>
      </c>
      <c r="G88" t="s">
        <v>383</v>
      </c>
      <c r="H88" s="1">
        <v>42657</v>
      </c>
      <c r="I88" s="1">
        <v>44811.68334408093</v>
      </c>
      <c r="J88" t="s">
        <v>384</v>
      </c>
      <c r="K88" t="s">
        <v>145</v>
      </c>
      <c r="L88" s="1">
        <v>42657</v>
      </c>
      <c r="M88" t="s">
        <v>62</v>
      </c>
      <c r="N88" t="s">
        <v>63</v>
      </c>
      <c r="S88" t="b">
        <v>1</v>
      </c>
      <c r="U88" s="2">
        <f>HYPERLINK("https://sbirkapp.gov.cz/detail/SPPC2TQMTN6KRR7E", "https://sbirkapp.gov.cz/detail/SPPC2TQMTN6KRR7E")</f>
        <v>0</v>
      </c>
      <c r="V88" t="s">
        <v>385</v>
      </c>
      <c r="W88">
        <v>1</v>
      </c>
    </row>
    <row r="89" spans="1:23">
      <c r="A89" t="s">
        <v>23</v>
      </c>
      <c r="B89" t="s">
        <v>24</v>
      </c>
      <c r="C89" t="s">
        <v>25</v>
      </c>
      <c r="D89" t="s">
        <v>23</v>
      </c>
      <c r="E89" t="s">
        <v>386</v>
      </c>
      <c r="F89" t="s">
        <v>27</v>
      </c>
      <c r="G89" t="s">
        <v>387</v>
      </c>
      <c r="H89" s="1">
        <v>42725</v>
      </c>
      <c r="I89" s="1">
        <v>44810.57092779139</v>
      </c>
      <c r="J89" t="s">
        <v>388</v>
      </c>
      <c r="K89" t="s">
        <v>145</v>
      </c>
      <c r="L89" s="1">
        <v>42725</v>
      </c>
      <c r="M89" t="s">
        <v>62</v>
      </c>
      <c r="N89" t="s">
        <v>63</v>
      </c>
      <c r="S89" t="b">
        <v>1</v>
      </c>
      <c r="U89" s="2">
        <f>HYPERLINK("https://sbirkapp.gov.cz/detail/SPP7LHWQCQJ553AI", "https://sbirkapp.gov.cz/detail/SPP7LHWQCQJ553AI")</f>
        <v>0</v>
      </c>
      <c r="V89" t="s">
        <v>389</v>
      </c>
      <c r="W89">
        <v>1</v>
      </c>
    </row>
    <row r="90" spans="1:23">
      <c r="A90" t="s">
        <v>23</v>
      </c>
      <c r="B90" t="s">
        <v>24</v>
      </c>
      <c r="C90" t="s">
        <v>25</v>
      </c>
      <c r="D90" t="s">
        <v>23</v>
      </c>
      <c r="E90" t="s">
        <v>390</v>
      </c>
      <c r="F90" t="s">
        <v>27</v>
      </c>
      <c r="G90" t="s">
        <v>42</v>
      </c>
      <c r="H90" s="1">
        <v>43020</v>
      </c>
      <c r="I90" s="1">
        <v>44810.47849901255</v>
      </c>
      <c r="J90" t="s">
        <v>391</v>
      </c>
      <c r="K90" t="s">
        <v>145</v>
      </c>
      <c r="L90" s="1">
        <v>43020</v>
      </c>
      <c r="M90" t="s">
        <v>44</v>
      </c>
      <c r="N90" t="s">
        <v>45</v>
      </c>
      <c r="R90" t="s">
        <v>46</v>
      </c>
      <c r="S90" t="b">
        <v>0</v>
      </c>
      <c r="T90" s="1">
        <v>44869</v>
      </c>
      <c r="U90" s="2">
        <f>HYPERLINK("https://sbirkapp.gov.cz/detail/SPPNKYR425KE3DDG", "https://sbirkapp.gov.cz/detail/SPPNKYR425KE3DDG")</f>
        <v>0</v>
      </c>
      <c r="V90" t="s">
        <v>392</v>
      </c>
      <c r="W90">
        <v>1</v>
      </c>
    </row>
    <row r="91" spans="1:23">
      <c r="A91" t="s">
        <v>23</v>
      </c>
      <c r="B91" t="s">
        <v>24</v>
      </c>
      <c r="C91" t="s">
        <v>25</v>
      </c>
      <c r="D91" t="s">
        <v>23</v>
      </c>
      <c r="E91" t="s">
        <v>393</v>
      </c>
      <c r="F91" t="s">
        <v>27</v>
      </c>
      <c r="G91" t="s">
        <v>394</v>
      </c>
      <c r="H91" s="1">
        <v>43280</v>
      </c>
      <c r="I91" s="1">
        <v>44809.69208363971</v>
      </c>
      <c r="J91" t="s">
        <v>395</v>
      </c>
      <c r="K91" t="s">
        <v>145</v>
      </c>
      <c r="L91" s="1">
        <v>43280</v>
      </c>
      <c r="M91" t="s">
        <v>62</v>
      </c>
      <c r="N91" t="s">
        <v>63</v>
      </c>
      <c r="S91" t="b">
        <v>1</v>
      </c>
      <c r="U91" s="2">
        <f>HYPERLINK("https://sbirkapp.gov.cz/detail/SPPCEUU3HP34OCMA", "https://sbirkapp.gov.cz/detail/SPPCEUU3HP34OCMA")</f>
        <v>0</v>
      </c>
      <c r="V91" t="s">
        <v>396</v>
      </c>
      <c r="W91">
        <v>2</v>
      </c>
    </row>
    <row r="92" spans="1:23">
      <c r="A92" t="s">
        <v>23</v>
      </c>
      <c r="B92" t="s">
        <v>24</v>
      </c>
      <c r="C92" t="s">
        <v>25</v>
      </c>
      <c r="D92" t="s">
        <v>23</v>
      </c>
      <c r="E92" t="s">
        <v>397</v>
      </c>
      <c r="F92" t="s">
        <v>27</v>
      </c>
      <c r="G92" t="s">
        <v>398</v>
      </c>
      <c r="H92" s="1">
        <v>43300</v>
      </c>
      <c r="I92" s="1">
        <v>44809.65395044733</v>
      </c>
      <c r="J92" t="s">
        <v>399</v>
      </c>
      <c r="K92" t="s">
        <v>145</v>
      </c>
      <c r="L92" s="1">
        <v>43300</v>
      </c>
      <c r="M92" t="s">
        <v>68</v>
      </c>
      <c r="N92" t="s">
        <v>69</v>
      </c>
      <c r="S92" t="b">
        <v>1</v>
      </c>
      <c r="U92" s="2">
        <f>HYPERLINK("https://sbirkapp.gov.cz/detail/SPPG34ONX7RXUIBI", "https://sbirkapp.gov.cz/detail/SPPG34ONX7RXUIBI")</f>
        <v>0</v>
      </c>
      <c r="V92" t="s">
        <v>400</v>
      </c>
      <c r="W92">
        <v>2</v>
      </c>
    </row>
    <row r="93" spans="1:23">
      <c r="A93" t="s">
        <v>23</v>
      </c>
      <c r="B93" t="s">
        <v>24</v>
      </c>
      <c r="C93" t="s">
        <v>25</v>
      </c>
      <c r="D93" t="s">
        <v>23</v>
      </c>
      <c r="E93" t="s">
        <v>397</v>
      </c>
      <c r="F93" t="s">
        <v>401</v>
      </c>
      <c r="G93" t="s">
        <v>402</v>
      </c>
      <c r="H93" t="s">
        <v>402</v>
      </c>
      <c r="I93" t="s">
        <v>402</v>
      </c>
      <c r="J93" t="s">
        <v>402</v>
      </c>
      <c r="K93" t="s">
        <v>402</v>
      </c>
      <c r="L93" t="s">
        <v>402</v>
      </c>
      <c r="M93" t="s">
        <v>402</v>
      </c>
      <c r="N93" t="s">
        <v>402</v>
      </c>
      <c r="O93" t="s">
        <v>402</v>
      </c>
      <c r="P93" t="s">
        <v>402</v>
      </c>
      <c r="Q93" t="s">
        <v>402</v>
      </c>
      <c r="R93" t="s">
        <v>402</v>
      </c>
      <c r="S93" t="s">
        <v>402</v>
      </c>
      <c r="T93" t="s">
        <v>402</v>
      </c>
      <c r="U93" t="s">
        <v>402</v>
      </c>
      <c r="V93" t="s">
        <v>403</v>
      </c>
      <c r="W93">
        <v>1</v>
      </c>
    </row>
    <row r="94" spans="1:23">
      <c r="A94" t="s">
        <v>23</v>
      </c>
      <c r="B94" t="s">
        <v>24</v>
      </c>
      <c r="C94" t="s">
        <v>25</v>
      </c>
      <c r="D94" t="s">
        <v>23</v>
      </c>
      <c r="E94" t="s">
        <v>404</v>
      </c>
      <c r="F94" t="s">
        <v>27</v>
      </c>
      <c r="G94" t="s">
        <v>405</v>
      </c>
      <c r="H94" s="1">
        <v>43612</v>
      </c>
      <c r="I94" s="1">
        <v>44805.54817026106</v>
      </c>
      <c r="J94" t="s">
        <v>406</v>
      </c>
      <c r="K94" t="s">
        <v>145</v>
      </c>
      <c r="L94" s="1">
        <v>43612</v>
      </c>
      <c r="M94" t="s">
        <v>68</v>
      </c>
      <c r="N94" t="s">
        <v>69</v>
      </c>
      <c r="S94" t="b">
        <v>1</v>
      </c>
      <c r="U94" s="2">
        <f>HYPERLINK("https://sbirkapp.gov.cz/detail/SPPBIKI2LWUFAGXC", "https://sbirkapp.gov.cz/detail/SPPBIKI2LWUFAGXC")</f>
        <v>0</v>
      </c>
      <c r="V94" t="s">
        <v>407</v>
      </c>
      <c r="W94">
        <v>1</v>
      </c>
    </row>
    <row r="95" spans="1:23">
      <c r="A95" t="s">
        <v>23</v>
      </c>
      <c r="B95" t="s">
        <v>24</v>
      </c>
      <c r="C95" t="s">
        <v>25</v>
      </c>
      <c r="D95" t="s">
        <v>23</v>
      </c>
      <c r="E95" t="s">
        <v>408</v>
      </c>
      <c r="F95" t="s">
        <v>27</v>
      </c>
      <c r="G95" t="s">
        <v>409</v>
      </c>
      <c r="H95" s="1">
        <v>43983</v>
      </c>
      <c r="I95" s="1">
        <v>44805.53247677433</v>
      </c>
      <c r="J95" t="s">
        <v>410</v>
      </c>
      <c r="K95" t="s">
        <v>145</v>
      </c>
      <c r="L95" s="1">
        <v>43983</v>
      </c>
      <c r="M95" t="s">
        <v>62</v>
      </c>
      <c r="N95" t="s">
        <v>63</v>
      </c>
      <c r="O95" t="s">
        <v>411</v>
      </c>
      <c r="S95" t="b">
        <v>1</v>
      </c>
      <c r="U95" s="2">
        <f>HYPERLINK("https://sbirkapp.gov.cz/detail/SPPMRRPSBSPQNPUM", "https://sbirkapp.gov.cz/detail/SPPMRRPSBSPQNPUM")</f>
        <v>0</v>
      </c>
      <c r="V95" t="s">
        <v>412</v>
      </c>
      <c r="W95">
        <v>1</v>
      </c>
    </row>
    <row r="96" spans="1:23">
      <c r="A96" t="s">
        <v>23</v>
      </c>
      <c r="B96" t="s">
        <v>24</v>
      </c>
      <c r="C96" t="s">
        <v>25</v>
      </c>
      <c r="D96" t="s">
        <v>23</v>
      </c>
      <c r="E96" t="s">
        <v>413</v>
      </c>
      <c r="F96" t="s">
        <v>27</v>
      </c>
      <c r="G96" t="s">
        <v>414</v>
      </c>
      <c r="H96" s="1">
        <v>43914</v>
      </c>
      <c r="I96" s="1">
        <v>44805.51625305067</v>
      </c>
      <c r="J96" t="s">
        <v>415</v>
      </c>
      <c r="K96" t="s">
        <v>145</v>
      </c>
      <c r="L96" s="1">
        <v>43914</v>
      </c>
      <c r="M96" t="s">
        <v>62</v>
      </c>
      <c r="N96" t="s">
        <v>63</v>
      </c>
      <c r="Q96" t="s">
        <v>416</v>
      </c>
      <c r="S96" t="b">
        <v>1</v>
      </c>
      <c r="U96" s="2">
        <f>HYPERLINK("https://sbirkapp.gov.cz/detail/SPPO3YSAXGLB53Y2", "https://sbirkapp.gov.cz/detail/SPPO3YSAXGLB53Y2")</f>
        <v>0</v>
      </c>
      <c r="V96" t="s">
        <v>417</v>
      </c>
      <c r="W96">
        <v>1</v>
      </c>
    </row>
    <row r="97" spans="1:23">
      <c r="A97" t="s">
        <v>23</v>
      </c>
      <c r="B97" t="s">
        <v>24</v>
      </c>
      <c r="C97" t="s">
        <v>25</v>
      </c>
      <c r="D97" t="s">
        <v>23</v>
      </c>
      <c r="E97" t="s">
        <v>418</v>
      </c>
      <c r="F97" t="s">
        <v>27</v>
      </c>
      <c r="G97" t="s">
        <v>419</v>
      </c>
      <c r="H97" s="1">
        <v>43983</v>
      </c>
      <c r="I97" s="1">
        <v>44804.64302613228</v>
      </c>
      <c r="J97" t="s">
        <v>410</v>
      </c>
      <c r="K97" t="s">
        <v>145</v>
      </c>
      <c r="L97" s="1">
        <v>43983</v>
      </c>
      <c r="M97" t="s">
        <v>62</v>
      </c>
      <c r="N97" t="s">
        <v>63</v>
      </c>
      <c r="O97" t="s">
        <v>420</v>
      </c>
      <c r="S97" t="b">
        <v>1</v>
      </c>
      <c r="U97" s="2">
        <f>HYPERLINK("https://sbirkapp.gov.cz/detail/SPPU42K3O2ZIYCQO", "https://sbirkapp.gov.cz/detail/SPPU42K3O2ZIYCQO")</f>
        <v>0</v>
      </c>
      <c r="V97" t="s">
        <v>421</v>
      </c>
      <c r="W97">
        <v>1</v>
      </c>
    </row>
    <row r="98" spans="1:23">
      <c r="A98" t="s">
        <v>23</v>
      </c>
      <c r="B98" t="s">
        <v>24</v>
      </c>
      <c r="C98" t="s">
        <v>25</v>
      </c>
      <c r="D98" t="s">
        <v>23</v>
      </c>
      <c r="E98" t="s">
        <v>422</v>
      </c>
      <c r="F98" t="s">
        <v>27</v>
      </c>
      <c r="G98" t="s">
        <v>423</v>
      </c>
      <c r="H98" s="1">
        <v>43866</v>
      </c>
      <c r="I98" s="1">
        <v>44804.63726616312</v>
      </c>
      <c r="J98" t="s">
        <v>424</v>
      </c>
      <c r="K98" t="s">
        <v>145</v>
      </c>
      <c r="L98" s="1">
        <v>43866</v>
      </c>
      <c r="M98" t="s">
        <v>62</v>
      </c>
      <c r="N98" t="s">
        <v>63</v>
      </c>
      <c r="Q98" t="s">
        <v>425</v>
      </c>
      <c r="S98" t="b">
        <v>1</v>
      </c>
      <c r="U98" s="2">
        <f>HYPERLINK("https://sbirkapp.gov.cz/detail/SPPAL4NZ2XJUB2NE", "https://sbirkapp.gov.cz/detail/SPPAL4NZ2XJUB2NE")</f>
        <v>0</v>
      </c>
      <c r="V98" t="s">
        <v>426</v>
      </c>
      <c r="W98">
        <v>1</v>
      </c>
    </row>
    <row r="99" spans="1:23">
      <c r="A99" t="s">
        <v>23</v>
      </c>
      <c r="B99" t="s">
        <v>24</v>
      </c>
      <c r="C99" t="s">
        <v>25</v>
      </c>
      <c r="D99" t="s">
        <v>23</v>
      </c>
      <c r="E99" t="s">
        <v>427</v>
      </c>
      <c r="F99" t="s">
        <v>27</v>
      </c>
      <c r="G99" t="s">
        <v>428</v>
      </c>
      <c r="H99" s="1">
        <v>44295</v>
      </c>
      <c r="I99" s="1">
        <v>44804.47867703932</v>
      </c>
      <c r="J99" t="s">
        <v>429</v>
      </c>
      <c r="K99" t="s">
        <v>145</v>
      </c>
      <c r="L99" s="1">
        <v>44295</v>
      </c>
      <c r="M99" t="s">
        <v>62</v>
      </c>
      <c r="N99" t="s">
        <v>63</v>
      </c>
      <c r="S99" t="b">
        <v>1</v>
      </c>
      <c r="U99" s="2">
        <f>HYPERLINK("https://sbirkapp.gov.cz/detail/SPPTTJK35XTKQG5C", "https://sbirkapp.gov.cz/detail/SPPTTJK35XTKQG5C")</f>
        <v>0</v>
      </c>
      <c r="V99" t="s">
        <v>430</v>
      </c>
      <c r="W99">
        <v>1</v>
      </c>
    </row>
    <row r="100" spans="1:23">
      <c r="A100" t="s">
        <v>23</v>
      </c>
      <c r="B100" t="s">
        <v>24</v>
      </c>
      <c r="C100" t="s">
        <v>25</v>
      </c>
      <c r="D100" t="s">
        <v>23</v>
      </c>
      <c r="E100" t="s">
        <v>431</v>
      </c>
      <c r="F100" t="s">
        <v>27</v>
      </c>
      <c r="G100" t="s">
        <v>432</v>
      </c>
      <c r="H100" s="1">
        <v>44400</v>
      </c>
      <c r="I100" s="1">
        <v>44804.41016989909</v>
      </c>
      <c r="J100" t="s">
        <v>433</v>
      </c>
      <c r="K100" t="s">
        <v>145</v>
      </c>
      <c r="L100" s="1">
        <v>44400</v>
      </c>
      <c r="M100" t="s">
        <v>62</v>
      </c>
      <c r="N100" t="s">
        <v>63</v>
      </c>
      <c r="S100" t="b">
        <v>1</v>
      </c>
      <c r="U100" s="2">
        <f>HYPERLINK("https://sbirkapp.gov.cz/detail/SPP4M35RESUCKB5O", "https://sbirkapp.gov.cz/detail/SPP4M35RESUCKB5O")</f>
        <v>0</v>
      </c>
      <c r="V100" t="s">
        <v>434</v>
      </c>
      <c r="W100">
        <v>1</v>
      </c>
    </row>
    <row r="101" spans="1:23">
      <c r="A101" t="s">
        <v>23</v>
      </c>
      <c r="B101" t="s">
        <v>24</v>
      </c>
      <c r="C101" t="s">
        <v>25</v>
      </c>
      <c r="D101" t="s">
        <v>23</v>
      </c>
      <c r="E101" t="s">
        <v>435</v>
      </c>
      <c r="F101" t="s">
        <v>27</v>
      </c>
      <c r="G101" t="s">
        <v>436</v>
      </c>
      <c r="H101" s="1">
        <v>44400</v>
      </c>
      <c r="I101" s="1">
        <v>44804.39342650746</v>
      </c>
      <c r="J101" t="s">
        <v>433</v>
      </c>
      <c r="K101" t="s">
        <v>145</v>
      </c>
      <c r="L101" s="1">
        <v>44400</v>
      </c>
      <c r="M101" t="s">
        <v>62</v>
      </c>
      <c r="N101" t="s">
        <v>63</v>
      </c>
      <c r="S101" t="b">
        <v>1</v>
      </c>
      <c r="U101" s="2">
        <f>HYPERLINK("https://sbirkapp.gov.cz/detail/SPPJDFMFGPGJ2HGY", "https://sbirkapp.gov.cz/detail/SPPJDFMFGPGJ2HGY")</f>
        <v>0</v>
      </c>
      <c r="V101" t="s">
        <v>437</v>
      </c>
      <c r="W101">
        <v>1</v>
      </c>
    </row>
    <row r="102" spans="1:23">
      <c r="A102" t="s">
        <v>23</v>
      </c>
      <c r="B102" t="s">
        <v>24</v>
      </c>
      <c r="C102" t="s">
        <v>25</v>
      </c>
      <c r="D102" t="s">
        <v>23</v>
      </c>
      <c r="E102" t="s">
        <v>438</v>
      </c>
      <c r="F102" t="s">
        <v>27</v>
      </c>
      <c r="G102" t="s">
        <v>122</v>
      </c>
      <c r="H102" s="1">
        <v>44509</v>
      </c>
      <c r="I102" s="1">
        <v>44797.48753708155</v>
      </c>
      <c r="J102" t="s">
        <v>439</v>
      </c>
      <c r="K102" t="s">
        <v>145</v>
      </c>
      <c r="L102" s="1">
        <v>44509</v>
      </c>
      <c r="M102" t="s">
        <v>124</v>
      </c>
      <c r="N102" t="s">
        <v>125</v>
      </c>
      <c r="R102" t="s">
        <v>88</v>
      </c>
      <c r="S102" t="b">
        <v>0</v>
      </c>
      <c r="T102" s="1">
        <v>45270</v>
      </c>
      <c r="U102" s="2">
        <f>HYPERLINK("https://sbirkapp.gov.cz/detail/SPPYRCITGIUBX2NM", "https://sbirkapp.gov.cz/detail/SPPYRCITGIUBX2NM")</f>
        <v>0</v>
      </c>
      <c r="V102" t="s">
        <v>440</v>
      </c>
      <c r="W102">
        <v>1</v>
      </c>
    </row>
    <row r="103" spans="1:23">
      <c r="A103" t="s">
        <v>23</v>
      </c>
      <c r="B103" t="s">
        <v>24</v>
      </c>
      <c r="C103" t="s">
        <v>25</v>
      </c>
      <c r="D103" t="s">
        <v>23</v>
      </c>
      <c r="E103" t="s">
        <v>441</v>
      </c>
      <c r="F103" t="s">
        <v>27</v>
      </c>
      <c r="G103" t="s">
        <v>442</v>
      </c>
      <c r="H103" s="1">
        <v>44571</v>
      </c>
      <c r="I103" s="1">
        <v>44587.56368516519</v>
      </c>
      <c r="J103" t="s">
        <v>443</v>
      </c>
      <c r="K103" t="s">
        <v>30</v>
      </c>
      <c r="M103" t="s">
        <v>31</v>
      </c>
      <c r="N103" t="s">
        <v>32</v>
      </c>
      <c r="O103" t="s">
        <v>115</v>
      </c>
      <c r="Q103" t="s">
        <v>140</v>
      </c>
      <c r="R103" t="s">
        <v>33</v>
      </c>
      <c r="S103" t="b">
        <v>0</v>
      </c>
      <c r="T103" s="1">
        <v>45804</v>
      </c>
      <c r="U103" s="2">
        <f>HYPERLINK("https://sbirkapp.gov.cz/detail/SPP6DL5HVEI5NG2C", "https://sbirkapp.gov.cz/detail/SPP6DL5HVEI5NG2C")</f>
        <v>0</v>
      </c>
      <c r="V103" t="s">
        <v>444</v>
      </c>
      <c r="W103">
        <v>1</v>
      </c>
    </row>
    <row r="104" spans="1:23">
      <c r="A104" t="s">
        <v>23</v>
      </c>
      <c r="B104" t="s">
        <v>24</v>
      </c>
      <c r="C104" t="s">
        <v>25</v>
      </c>
      <c r="D104" t="s">
        <v>23</v>
      </c>
      <c r="E104" t="s">
        <v>445</v>
      </c>
      <c r="F104" t="s">
        <v>27</v>
      </c>
      <c r="G104" t="s">
        <v>49</v>
      </c>
      <c r="H104" s="1">
        <v>44137</v>
      </c>
      <c r="I104" s="1">
        <v>44573.44618936351</v>
      </c>
      <c r="J104" t="s">
        <v>446</v>
      </c>
      <c r="K104" t="s">
        <v>145</v>
      </c>
      <c r="L104" s="1">
        <v>44137</v>
      </c>
      <c r="M104" t="s">
        <v>31</v>
      </c>
      <c r="N104" t="s">
        <v>32</v>
      </c>
      <c r="Q104" t="s">
        <v>447</v>
      </c>
      <c r="R104" t="s">
        <v>33</v>
      </c>
      <c r="S104" t="b">
        <v>0</v>
      </c>
      <c r="T104" s="1">
        <v>45804</v>
      </c>
      <c r="U104" s="2">
        <f>HYPERLINK("https://sbirkapp.gov.cz/detail/SPPW4ZXBTBD5E5BU", "https://sbirkapp.gov.cz/detail/SPPW4ZXBTBD5E5BU")</f>
        <v>0</v>
      </c>
      <c r="V104" t="s">
        <v>448</v>
      </c>
      <c r="W10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2026-06-15T16:01:21Z</dcterms:created>
  <dcterms:modified xsi:type="dcterms:W3CDTF">2026-06-15T16:01:21Z</dcterms:modified>
</cp:coreProperties>
</file>