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<sst xmlns="http://schemas.openxmlformats.org/spreadsheetml/2006/main" count="910" uniqueCount="382">
  <si>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</si>
  <si>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</si>
  <si>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</si>
  <si>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</si>
  <si>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</si>
  <si>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</si>
  <si>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</si>
  <si>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</si>
  <si>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</si>
  <si>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</si>
  <si>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</si>
  <si>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</si>
  <si>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</si>
  <si>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</si>
  <si>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</si>
  <si>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</si>
  <si>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</si>
  <si>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</si>
  <si>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</si>
  <si>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</si>
  <si>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</si>
  <si>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</si>
  <si>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</si>
  <si>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Statutární město Karviná</t>
  </si>
  <si>
    <t>00297534</t>
  </si>
  <si>
    <t>es5bv8q</t>
  </si>
  <si>
    <t>Moravskoslezský kraj</t>
  </si>
  <si>
    <t>4/2026</t>
  </si>
  <si>
    <t>Nařízení</t>
  </si>
  <si>
    <t xml:space="preserve"> kterým se vydává Tržní řád</t>
  </si>
  <si>
    <t>2026-08-07</t>
  </si>
  <si>
    <t>Běžný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</si>
  <si>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</si>
  <si>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</si>
  <si>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2/2024: kterým se vydává Tržní řád</t>
  </si>
  <si>
    <t>1738699100</t>
  </si>
  <si>
    <t>3/2026</t>
  </si>
  <si>
    <t>Obecně závazná vyhláška</t>
  </si>
  <si>
    <t>kterou se mění Obecně závazná vyhláška č. 5/2021 o stanovení závazných podmínek pro pořádání, průběh a ukončení veřejnosti přístupných sportovních a kulturních podniků, včetně tanečních zábav a diskoték v rozsahu nezbytném k zajištění veřejného pořádku</t>
  </si>
  <si>
    <t>2026-05-13</t>
  </si>
  <si>
    <t>veřejný pořádek - podmínky pro pořádání veřejně přístupných akcí; noční klid; veřejný pořádek - pouliční produkce (busking)</t>
  </si>
  <si>
    <t>zákon č. 128/2000 Sb., o obcích - § 10 písm. b) - podmínky pro pořádání veřejně přístupných akcí; zákon č. 251/2016 Sb., o některých přestupcích - § 5 odst. 7; zákon č. 128/2000 Sb., o obcích - § 10 písm. a) - pouliční produkce</t>
  </si>
  <si>
    <t>5/2021: o stanovení závazných podmínek pro pořádání, průběh a ukončení veřejnosti přístupných sportovních a kulturních podniků, včetně tanečních zábav a diskoték v rozsahu nezbytném k zajištění veřejného pořádku</t>
  </si>
  <si>
    <t>1687921066</t>
  </si>
  <si>
    <t>2/2026</t>
  </si>
  <si>
    <t>o provedení speciální ochranné deratizace na území města Karviné</t>
  </si>
  <si>
    <t>2026-02-18</t>
  </si>
  <si>
    <t>dezinsekce a deratizace</t>
  </si>
  <si>
    <t>zákon č. 258/2000 Sb., o ochraně veřejného zdraví a o změně některých souvisejících zákonů - § 96</t>
  </si>
  <si>
    <t>1644600742</t>
  </si>
  <si>
    <t>1/2026</t>
  </si>
  <si>
    <t>kterým se mění nařízení č. 2/2024, kterým se vydává Tržní řád</t>
  </si>
  <si>
    <t>2026-02-13</t>
  </si>
  <si>
    <t>regulace prodeje zboží a nabízení služeb - tržní řád</t>
  </si>
  <si>
    <t xml:space="preserve">zákon č. 455/1991 Sb., živnostenský zákon - § 18 odst. 1 </t>
  </si>
  <si>
    <t>4/2026:  kterým se vydává Tržní řád; 4/2026:  kterým se vydává Tržní řád</t>
  </si>
  <si>
    <t>1642278780</t>
  </si>
  <si>
    <t>7/2025</t>
  </si>
  <si>
    <t>kterou se mění obecně závazná vyhláška č. 9/2021, o stanovení obecního systému odpadového hospodářství</t>
  </si>
  <si>
    <t>2026-01-01</t>
  </si>
  <si>
    <t>systém odpadového hospodářství</t>
  </si>
  <si>
    <t>zákon č. 541/2020 Sb., o odpadech - § 59 odst. 4</t>
  </si>
  <si>
    <t>9/2021: o stanovení obecního systému odpadového hospodářství</t>
  </si>
  <si>
    <t>1617624861</t>
  </si>
  <si>
    <t>6/2025</t>
  </si>
  <si>
    <t>kterou se ruší obecně závazná vyhláška č. 9/2012, kterou se stanovuje zákaz spalování rostlinných materiálů na území města Karviné</t>
  </si>
  <si>
    <t>2025-12-24</t>
  </si>
  <si>
    <t>zrušovací</t>
  </si>
  <si>
    <t>ústavní zákon č. 1/1993 Sb., Ústava České republiky - čl. 104 odst. 3 - zrušovací OZV</t>
  </si>
  <si>
    <t>9/2012: kterou se stanovuje zákaz spalování rostlinných materiálů na území města Karviné</t>
  </si>
  <si>
    <t>1617624747</t>
  </si>
  <si>
    <t>5/2025</t>
  </si>
  <si>
    <t>kterou se mění obecně závazná vyhláška č. 7/2021, o zabezpečení čistoty a veřejného pořádku na území města Karviné</t>
  </si>
  <si>
    <t>2025-07-09</t>
  </si>
  <si>
    <t>pohyb psů; veřejný pořádek - údržba a ochrana veřejné zeleně; veřejný pořádek - chov a pohyb zvířat</t>
  </si>
  <si>
    <t>zákon č. 246/1992 Sb., na ochranu zvířat proti týrání - § 24 odst. 2; zákon č. 128/2000 Sb., o obcích - § 10 písm. c) - údržba a ochrana veřejné zeleně; zákon č. 128/2000 Sb., o obcích - § 10 písm. a)  - chov a pohyb zvířat</t>
  </si>
  <si>
    <t>7/2021: o zabezpečení čistoty a veřejného pořádku na území města Karviné</t>
  </si>
  <si>
    <t>1542985012</t>
  </si>
  <si>
    <t>4/2025</t>
  </si>
  <si>
    <t>kterou se mění obecně závazná vyhláška č. 6/2019 o regulaci činností, které by mohly narušit veřejný pořádek na území statutárního města Karviné</t>
  </si>
  <si>
    <t>2025-06-04</t>
  </si>
  <si>
    <t>veřejný pořádek - jiné</t>
  </si>
  <si>
    <t>zákon č. 128/2000 Sb., o obcích - § 10 písm. a) - jiné</t>
  </si>
  <si>
    <t>6/2019: o regulaci činností, které by mohly narušit veřejný pořádek na území statutárního města Karviné</t>
  </si>
  <si>
    <t>1527151512</t>
  </si>
  <si>
    <t>3/2025</t>
  </si>
  <si>
    <t>veřejný pořádek - podmínky pro pořádání veřejně přístupných akcí</t>
  </si>
  <si>
    <t>zákon č. 128/2000 Sb., o obcích - § 10 písm. b) - podmínky pro pořádání veřejně přístupných akcí</t>
  </si>
  <si>
    <t>1527151507</t>
  </si>
  <si>
    <t>2/2025</t>
  </si>
  <si>
    <t>2025-05-02</t>
  </si>
  <si>
    <t>regulace podomního a pochůzkového prodeje a nabízení služeb; regulace prodeje zboží a nabízení služeb - tržní řád</t>
  </si>
  <si>
    <t xml:space="preserve">zákon č. 455/1991 Sb., živnostenský zákon - § 18 odst. 4 ; zákon č. 455/1991 Sb., živnostenský zákon - § 18 odst. 1 </t>
  </si>
  <si>
    <t>1511138592</t>
  </si>
  <si>
    <t>1/2025</t>
  </si>
  <si>
    <t>kterým se mění Nařízení č. 4/2017, kterým se vymezují oblasti, ve kterých lze místní komunikace nebo jejich určené úseky užít za cenu sjednanou</t>
  </si>
  <si>
    <t>2025-05-15</t>
  </si>
  <si>
    <t xml:space="preserve">pozemní komunikace - zpoplatnění stání a odstavení </t>
  </si>
  <si>
    <t xml:space="preserve">zákon č. 13/1997 Sb., o pozemních komunikacích - § 23 odst. 1 </t>
  </si>
  <si>
    <t>4/2017: kterým se vymezují oblasti, ve kterých lze místní komunikace nebo jejich určené úseky užít za cenu sjednanou</t>
  </si>
  <si>
    <t>1511070530</t>
  </si>
  <si>
    <t>7/2024</t>
  </si>
  <si>
    <t>o stanovení místních koeficientů daně z nemovitých věcí</t>
  </si>
  <si>
    <t>2025-01-01</t>
  </si>
  <si>
    <t>daň z nemovitých věcí - místní koeficient; 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</si>
  <si>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2; zákon č. 338/1992 Sb., o dani z nemovitých věcí - § 12 odst. 1 písm. a) bod 4</t>
  </si>
  <si>
    <t>11/2001: o stanovení koeficientu při výpočtu daně z nemovitostí; 3/2015: o stanovení místního koeficientu pro výpočet daně z nemovitých věcí</t>
  </si>
  <si>
    <t>1413111226</t>
  </si>
  <si>
    <t>6/2024</t>
  </si>
  <si>
    <t>který se mění nařízení č. 2-2024, kterým se vydává Tržní řád</t>
  </si>
  <si>
    <t>2024-07-12</t>
  </si>
  <si>
    <t>1378453499</t>
  </si>
  <si>
    <t>5/2024</t>
  </si>
  <si>
    <t>kterou se mění obecně závazná vyhláška č. 5/2017, kterou se stanoví školské obvody spádových základních a mateřských škol zřízených statutárním městem Karviná</t>
  </si>
  <si>
    <t>2024-08-01</t>
  </si>
  <si>
    <t>školské obvody - základní školy; školské obvody - mateřské školy</t>
  </si>
  <si>
    <t>zákon č. 561/2004 Sb., školský zákon - § 178 odst. 2 písm. b); zákon č. 561/2004 Sb., školský zákon - § 179 odst. 3 a § 178 odst. 2 písm. b)</t>
  </si>
  <si>
    <t>5/2017: kterou se stanoví školské obvody spádových základních a mateřských škol zřízených statutárním městem Karviná</t>
  </si>
  <si>
    <t>1373952409</t>
  </si>
  <si>
    <t>4/2024</t>
  </si>
  <si>
    <t>kterou se mění Obecně závazná vyhláška č. 6/2021 o místním poplatku za užívání veřejného prostranství na území města Karviné</t>
  </si>
  <si>
    <t>2024-05-29</t>
  </si>
  <si>
    <t>místní poplatek za užívání veřejného prostranství</t>
  </si>
  <si>
    <t>zákon č. 565/1990 Sb., o místních poplatcích - § 14 - za užívání veřejného prostranství</t>
  </si>
  <si>
    <t>6/2021: o místním poplatku za užívání veřejného prostranství na území města Karviné</t>
  </si>
  <si>
    <t>1358274151</t>
  </si>
  <si>
    <t>3/2024</t>
  </si>
  <si>
    <t>veřejný pořádek - podmínky pro pořádání veřejně přístupných akcí; veřejný pořádek - pouliční produkce (busking); noční klid</t>
  </si>
  <si>
    <t>zákon č. 128/2000 Sb., o obcích - § 10 písm. b) - podmínky pro pořádání veřejně přístupných akcí; zákon č. 128/2000 Sb., o obcích - § 10 písm. a) - pouliční produkce; zákon č. 251/2016 Sb., o některých přestupcích - § 5 odst. 7</t>
  </si>
  <si>
    <t>1358274048</t>
  </si>
  <si>
    <t>2/2024</t>
  </si>
  <si>
    <t>kterým se vydává Tržní řád</t>
  </si>
  <si>
    <t>2024-05-01</t>
  </si>
  <si>
    <t>6/2024: který se mění nařízení č. 2-2024, kterým se vydává Tržní řád; 2/2025: kterým se mění nařízení č. 2/2024, kterým se vydává Tržní řád; 1/2026: kterým se mění nařízení č. 2/2024, kterým se vydává Tržní řád</t>
  </si>
  <si>
    <t>4/2026:  kterým se vydává Tržní řád; 4/2026:  kterým se vydává Tržní řád; 4/2026:  kterým se vydává Tržní řád</t>
  </si>
  <si>
    <t>1342143216</t>
  </si>
  <si>
    <t>1/2024</t>
  </si>
  <si>
    <t>2024-02-15</t>
  </si>
  <si>
    <t>1308266300</t>
  </si>
  <si>
    <t>9/2023</t>
  </si>
  <si>
    <t>kterou se mění Obecně závazná vyhláška č. 14/2019, o místním poplatku z pobytu</t>
  </si>
  <si>
    <t>2024-01-01</t>
  </si>
  <si>
    <t>místní poplatek z pobytu</t>
  </si>
  <si>
    <t>zákon č. 565/1990 Sb., o místních poplatcích - § 14 - z pobytu</t>
  </si>
  <si>
    <t>14/2019: o místním poplatku z pobytu</t>
  </si>
  <si>
    <t>1284370115</t>
  </si>
  <si>
    <t>8/2023</t>
  </si>
  <si>
    <t>kterou se mění Obecně závazná vyhláška č. 17/2012, o místním poplatku ze psů</t>
  </si>
  <si>
    <t>místní poplatek ze psů</t>
  </si>
  <si>
    <t>zákon č. 565/1990 Sb., o místních poplatcích - § 14 - ze psů</t>
  </si>
  <si>
    <t>17/2012: o místním poplatku ze psů</t>
  </si>
  <si>
    <t>1284368203</t>
  </si>
  <si>
    <t>7/2023</t>
  </si>
  <si>
    <t>kterou se mění Obecně závazná vyhláška č. 6/2021, o místním poplatku za užívání veřejného prostranství na území města Karviné</t>
  </si>
  <si>
    <t>1284368161</t>
  </si>
  <si>
    <t>6/2023</t>
  </si>
  <si>
    <t>2023-07-05</t>
  </si>
  <si>
    <t>1205645680</t>
  </si>
  <si>
    <t>5/2023</t>
  </si>
  <si>
    <t>2023-05-31</t>
  </si>
  <si>
    <t>1190322057</t>
  </si>
  <si>
    <t>4/2023</t>
  </si>
  <si>
    <t>kterým se stanovují maximální ceny za nucené odtahy silničních vozidel tvořících překážku provozu na pozemních komunikacích a za uskladnění těchto vozidel</t>
  </si>
  <si>
    <t>2023-05-20</t>
  </si>
  <si>
    <t>regulace cen - stanovení maximálních cen, pokud nejsou stanoveny ministerstvem</t>
  </si>
  <si>
    <t>zákon č. 265/1991 Sb., o působnosti orgánů České republiky v oblasti cen - § 4a odst. 1 písm. a)</t>
  </si>
  <si>
    <t>11/2013: kterým se stanovují maximální ceny za nucené odtahy silničních vozidel tvořících překážku provozu na pozemních komunikacích a za uskladnění těchto vozidel</t>
  </si>
  <si>
    <t>Vyřazeno</t>
  </si>
  <si>
    <t>-</t>
  </si>
  <si>
    <t>1184725106</t>
  </si>
  <si>
    <t>3/2023</t>
  </si>
  <si>
    <t>2023-04-05</t>
  </si>
  <si>
    <t>1162969588</t>
  </si>
  <si>
    <t>2/2023</t>
  </si>
  <si>
    <t>kterou se mění obecně závazná vyhláška č. 4/2013 o Městské policii Karviná</t>
  </si>
  <si>
    <t>2023-02-15</t>
  </si>
  <si>
    <t>obecní policie</t>
  </si>
  <si>
    <t xml:space="preserve">zákon č. 553/1991 Sb., o obecní policii - § 1 odst. 1 </t>
  </si>
  <si>
    <t>4/2013: o Městské policii Karviná</t>
  </si>
  <si>
    <t>1136528626</t>
  </si>
  <si>
    <t>1/2023</t>
  </si>
  <si>
    <t>1136528660</t>
  </si>
  <si>
    <t>10/2022</t>
  </si>
  <si>
    <t>kterou se mění obecně závazná vyhláška č. 17/2012 o místním poplatku ze psů</t>
  </si>
  <si>
    <t>2023-01-01</t>
  </si>
  <si>
    <t>1112729922</t>
  </si>
  <si>
    <t>9/2022</t>
  </si>
  <si>
    <t>kterou se mění obecně závazná vyhláška č. 5/2008 o zákazu používání alkoholických nápojů na veřejném prostranství</t>
  </si>
  <si>
    <t>2022-12-21</t>
  </si>
  <si>
    <t>veřejný pořádek - konzumace alkoholu</t>
  </si>
  <si>
    <t>zákon č. 128/2000 Sb., o obcích - § 10 písm. a) - konzumace alkoholu</t>
  </si>
  <si>
    <t>5/2008: o zákazu požívání alkoholických nápojů na veřejném prostranství</t>
  </si>
  <si>
    <t>1112729967</t>
  </si>
  <si>
    <t>8/2022</t>
  </si>
  <si>
    <t>kterou se mění obecně závazná vyhláška č. 3/2004 požární řád statutárního města Karviné</t>
  </si>
  <si>
    <t>požární ochrana - požární řád</t>
  </si>
  <si>
    <t>zákon č. 133/1985 Sb., o požární ochraně - § 29 odst. 1 písm. o) bod 1</t>
  </si>
  <si>
    <t>3/2004: Požární řád statutárního města Karviné</t>
  </si>
  <si>
    <t>1112730301</t>
  </si>
  <si>
    <t>7/2022</t>
  </si>
  <si>
    <t>2022-09-28</t>
  </si>
  <si>
    <t>1082124597</t>
  </si>
  <si>
    <t>6/2022</t>
  </si>
  <si>
    <t>kterou se mění obecně závazná vyhláška č. 5/2021  o stanovení závazných podmínek pro pořádání, průběh a ukončení veřejnosti přístupných sportovních a kulturních podniků, včetně tanečních zábav a diskoték v rozsahu nezbytném k zajištění veřejného pořádku</t>
  </si>
  <si>
    <t>1082100494</t>
  </si>
  <si>
    <t>9/2021</t>
  </si>
  <si>
    <t>o stanovení obecního systému odpadového hospodářství</t>
  </si>
  <si>
    <t>2022-01-01</t>
  </si>
  <si>
    <t>Dle přechodného ustanovení</t>
  </si>
  <si>
    <t>4/2022: kterou se mění obecně závazná vyhláška č. 9/2021, o stanovení obecního systému odpadového hospodářství; 7/2022: kterou se mění obecně závazná vyhláška č. 9/2021, o stanovení obecního systému odpadového hospodářství; 7/2025: kterou se mění obecně závazná vyhláška č. 9/2021, o stanovení obecního systému odpadového hospodářství</t>
  </si>
  <si>
    <t>1035929115</t>
  </si>
  <si>
    <t>2/2021</t>
  </si>
  <si>
    <t>kterou se mění Obecně závazná vyhláška č. 14/2019 o místním poplatku z pobytu</t>
  </si>
  <si>
    <t>2021-03-31</t>
  </si>
  <si>
    <t>1035922903</t>
  </si>
  <si>
    <t>7/2021</t>
  </si>
  <si>
    <t>o zabezpečení čistoty a veřejného pořádku na území města Karviné</t>
  </si>
  <si>
    <t>2021-11-17</t>
  </si>
  <si>
    <t>veřejný pořádek - pyrotechnika; veřejný pořádek - žebrání; pohyb psů; veřejný pořádek - údržba a ochrana veřejné zeleně; veřejný pořádek - plakátování; veřejný pořádek - jiné</t>
  </si>
  <si>
    <t>zákon č. 128/2000 Sb., o obcích - § 10 písm. a) - pyrotechnika; zákon č. 128/2000 Sb., o obcích - § 10 písm. a) - žebrání; zákon č. 246/1992 Sb., na ochranu zvířat proti týrání - § 24 odst. 2; zákon č. 128/2000 Sb., o obcích - § 10 písm. c) - údržba a ochrana veřejné zeleně; zákon č. 128/2000 Sb., o obcích - § 10 písm. c) - plakátování; zákon č. 128/2000 Sb., o obcích - § 10 písm. a) - jiné</t>
  </si>
  <si>
    <t>2/2022: kterou se mění obecně závazná vyhláška č. 7/2021, o zabezpečení čistoty a veřejného pořádku na území města Karviné; 5/2025: kterou se mění obecně závazná vyhláška č. 7/2021, o zabezpečení čistoty a veřejného pořádku na území města Karviné; 5/2025: kterou se mění obecně závazná vyhláška č. 7/2021, o zabezpečení čistoty a veřejného pořádku na území města Karviné</t>
  </si>
  <si>
    <t>1035922719</t>
  </si>
  <si>
    <t>14/2019</t>
  </si>
  <si>
    <t>o místním poplatku z pobytu</t>
  </si>
  <si>
    <t>2020-01-01</t>
  </si>
  <si>
    <t>2/2021: kterou se mění Obecně závazná vyhláška č. 14/2019 o místním poplatku z pobytu; 9/2023: kterou se mění Obecně závazná vyhláška č. 14/2019, o místním poplatku z pobytu</t>
  </si>
  <si>
    <t>1035546823</t>
  </si>
  <si>
    <t>15/2019</t>
  </si>
  <si>
    <t>1035546824</t>
  </si>
  <si>
    <t>9/2018</t>
  </si>
  <si>
    <t>kterým se mění Nařízení č. 4/2017 kterým se vymezují oblasti, ve kterých lze místní komunikace nebo jejich určené úseky užít za cenu sjednanou</t>
  </si>
  <si>
    <t>2019-01-01</t>
  </si>
  <si>
    <t>1035501332</t>
  </si>
  <si>
    <t>6/2019</t>
  </si>
  <si>
    <t>o regulaci činností, které by mohly narušit veřejný pořádek na území statutárního města Karviné</t>
  </si>
  <si>
    <t>2019-10-02</t>
  </si>
  <si>
    <t>4/2025: kterou se mění obecně závazná vyhláška č. 6/2019 o regulaci činností, které by mohly narušit veřejný pořádek na území statutárního města Karviné; 4/2025: kterou se mění obecně závazná vyhláška č. 6/2019 o regulaci činností, které by mohly narušit veřejný pořádek na území statutárního města Karviné</t>
  </si>
  <si>
    <t>1035501815</t>
  </si>
  <si>
    <t>4/2017</t>
  </si>
  <si>
    <t>kterým se vymezují oblasti, ve kterých lze místní komunikace nebo jejich určené úseky užít za cenu sjednanou</t>
  </si>
  <si>
    <t>2017-03-25</t>
  </si>
  <si>
    <t>9/2018: kterým se mění Nařízení č. 4/2017 kterým se vymezují oblasti, ve kterých lze místní komunikace nebo jejich určené úseky užít za cenu sjednanou; 1/2025: kterým se mění Nařízení č. 4/2017, kterým se vymezují oblasti, ve kterých lze místní komunikace nebo jejich určené úseky užít za cenu sjednanou</t>
  </si>
  <si>
    <t>1035416863</t>
  </si>
  <si>
    <t>5/2017</t>
  </si>
  <si>
    <t>kterou se stanoví školské obvody spádových základních a mateřských škol zřízených statutárním městem Karviná</t>
  </si>
  <si>
    <t>2017-04-05</t>
  </si>
  <si>
    <t>školské obvody - mateřské školy; školské obvody - základní školy</t>
  </si>
  <si>
    <t>zákon č. 561/2004 Sb., školský zákon - § 179 odst. 3 a § 178 odst. 2 písm. b); zákon č. 561/2004 Sb., školský zákon - § 178 odst. 2 písm. b)</t>
  </si>
  <si>
    <t>3/2023: kterou se mění obecně závazná vyhláška č. 5/2017, kterou se stanoví školské obvody spádových základních a mateřských škol zřízených statutárním městem Karviná; 5/2024: kterou se mění obecně závazná vyhláška č. 5/2017, kterou se stanoví školské obvody spádových základních a mateřských škol zřízených statutárním městem Karviná</t>
  </si>
  <si>
    <t>1035416864</t>
  </si>
  <si>
    <t>11/2017</t>
  </si>
  <si>
    <t>2018-01-01</t>
  </si>
  <si>
    <t>1035417178</t>
  </si>
  <si>
    <t>4/2018</t>
  </si>
  <si>
    <t>kterým se mění nařízení č. 1/2017, kterým se stanoví maximální ceny jízdného v městské autobusové dopravě na území města Karviné</t>
  </si>
  <si>
    <t>2018-06-10</t>
  </si>
  <si>
    <t>1/2017: kterým se stanoví maximální ceny jízdného v městské autobusové dopravě na území města Karviné</t>
  </si>
  <si>
    <t>1035417359</t>
  </si>
  <si>
    <t>4/2016</t>
  </si>
  <si>
    <t>kterým se oznamuje záměr zadat zpracování lesních hospodářských osnov pro vlastníky lesů o výměře do 50 hektarů ve správním obvodu obce s rozšířenou působností Karviná</t>
  </si>
  <si>
    <t>2016-06-16</t>
  </si>
  <si>
    <t>lesní hospodářské osnovy</t>
  </si>
  <si>
    <t>zákon č. 289/1995 Sb., lesní zákon - § 25 odst. 2</t>
  </si>
  <si>
    <t>1035401519</t>
  </si>
  <si>
    <t>1/2017</t>
  </si>
  <si>
    <t>kterým se stanoví maximální ceny jízdného v městské autobusové dopravě na území města Karviné</t>
  </si>
  <si>
    <t>2017-02-10</t>
  </si>
  <si>
    <t>4/2018: kterým se mění nařízení č. 1/2017, kterým se stanoví maximální ceny jízdného v městské autobusové dopravě na území města Karviné; 4/2018: kterým se mění nařízení č. 1/2017, kterým se stanoví maximální ceny jízdného v městské autobusové dopravě na území města Karviné</t>
  </si>
  <si>
    <t>1035401551</t>
  </si>
  <si>
    <t>3/2015</t>
  </si>
  <si>
    <t>o stanovení místního koeficientu pro výpočet daně z nemovitých věcí</t>
  </si>
  <si>
    <t>2016-01-01</t>
  </si>
  <si>
    <t>daň z nemovitých věcí - místní koeficient</t>
  </si>
  <si>
    <t>zákon č. 338/1992 Sb., o dani z nemovitých věcí - § 12</t>
  </si>
  <si>
    <t>7/2024: o stanovení místních koeficientů daně z nemovitých věcí</t>
  </si>
  <si>
    <t>1034840824</t>
  </si>
  <si>
    <t>11/2013</t>
  </si>
  <si>
    <t>2014-01-01</t>
  </si>
  <si>
    <t>4/2023: kterým se stanovují maximální ceny za nucené odtahy silničních vozidel tvořících překážku provozu na pozemních komunikacích a za uskladnění těchto vozidel; 4/2023: kterým se stanovují maximální ceny za nucené odtahy silničních vozidel tvořících překážku provozu na pozemních komunikacích a za uskladnění těchto vozidel</t>
  </si>
  <si>
    <t>1034833061</t>
  </si>
  <si>
    <t>13/2012</t>
  </si>
  <si>
    <t>kterou se mění Obecně závazná vyhláška č. 9/2012, kterou se stanovuje zákaz spalování rostlinných materiálů na území města Karviné</t>
  </si>
  <si>
    <t>2013-01-01</t>
  </si>
  <si>
    <t>ochrana ovzduší - spalování suchého rostlinného materiálu</t>
  </si>
  <si>
    <t xml:space="preserve">zákon č. 201/2012 Sb., o ochraně ovzduší - § 16 odst. 5 </t>
  </si>
  <si>
    <t>1034832842</t>
  </si>
  <si>
    <t>4/2013</t>
  </si>
  <si>
    <t>o Městské policii Karviná</t>
  </si>
  <si>
    <t>2013-06-27</t>
  </si>
  <si>
    <t>2/2023: kterou se mění obecně závazná vyhláška č. 4/2013 o Městské policii Karviná</t>
  </si>
  <si>
    <t>1034821991</t>
  </si>
  <si>
    <t>9/2012</t>
  </si>
  <si>
    <t>kterou se stanovuje zákaz spalování rostlinných materiálů na území města Karviné</t>
  </si>
  <si>
    <t>2012-09-12</t>
  </si>
  <si>
    <t>13/2012: kterou se mění Obecně závazná vyhláška č. 9/2012, kterou se stanovuje zákaz spalování rostlinných materiálů na území města Karviné</t>
  </si>
  <si>
    <t>6/2025: kterou se ruší obecně závazná vyhláška č. 9/2012, kterou se stanovuje zákaz spalování rostlinných materiálů na území města Karviné; 6/2025: kterou se ruší obecně závazná vyhláška č. 9/2012, kterou se stanovuje zákaz spalování rostlinných materiálů na území města Karviné</t>
  </si>
  <si>
    <t>1034813085</t>
  </si>
  <si>
    <t>17/2012</t>
  </si>
  <si>
    <t>o místním poplatku ze psů</t>
  </si>
  <si>
    <t>11/2017: kterou se mění Obecně závazná vyhláška č. 17/2012, o místním poplatku ze psů; 15/2019: kterou se mění obecně závazná vyhláška č. 17/2012 o místním poplatku ze psů; 10/2022: kterou se mění obecně závazná vyhláška č. 17/2012 o místním poplatku ze psů; 8/2023: kterou se mění Obecně závazná vyhláška č. 17/2012, o místním poplatku ze psů</t>
  </si>
  <si>
    <t>1034813157</t>
  </si>
  <si>
    <t>8/2009</t>
  </si>
  <si>
    <t>O zákazu nabízení a poskytování sexuálních služeb na veřejných prostranstvích</t>
  </si>
  <si>
    <t>2009-09-30</t>
  </si>
  <si>
    <t>veřejný pořádek - prostituce</t>
  </si>
  <si>
    <t>zákon č. 128/2000 Sb., o obcích - § 10 písm. a) - prostituce</t>
  </si>
  <si>
    <t>1034813084</t>
  </si>
  <si>
    <t>5/2009</t>
  </si>
  <si>
    <t>kterou se mění obecně závazná vyhláška č. 11/2001 o stanovení koeficientu při výpočtu daně z nemovitostí</t>
  </si>
  <si>
    <t>2009-12-31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</si>
  <si>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</si>
  <si>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</si>
  <si>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11/2001: o stanovení koeficientu při výpočtu daně z nemovitostí</t>
  </si>
  <si>
    <t>1034802058</t>
  </si>
  <si>
    <t>3/2009</t>
  </si>
  <si>
    <t>k zabezpečení veřejného pořádku omezením hluku</t>
  </si>
  <si>
    <t>2009-03-19</t>
  </si>
  <si>
    <t>veřejný pořádek - hlučné činnosti</t>
  </si>
  <si>
    <t>zákon č. 128/2000 Sb., o obcích - § 10 písm. a) - hlučné činnosti</t>
  </si>
  <si>
    <t>1034796548</t>
  </si>
  <si>
    <t>5/2022</t>
  </si>
  <si>
    <t>kterou se mění Obecně závazná vyhláška č. 5_2021 o stanovení závazných podmínek pro pořádání, průběh a ukončení veřejnosti přístupných sportovních a kulturních podniků, včetně tanečních zábav a diskoték v rozsahu nezbytném k zajištění veřejného pořádku</t>
  </si>
  <si>
    <t>2022-05-18</t>
  </si>
  <si>
    <t>noční klid; veřejný pořádek - podmínky pro pořádání veřejně přístupných akcí; veřejný pořádek - pouliční produkce (busking)</t>
  </si>
  <si>
    <t>zákon č. 251/2016 Sb., o některých přestupcích - § 5 odst. 7; zákon č. 128/2000 Sb., o obcích - § 10 písm. b) - podmínky pro pořádání veřejně přístupných akcí; zákon č. 128/2000 Sb., o obcích - § 10 písm. a) - pouliční produkce</t>
  </si>
  <si>
    <t>1034169442</t>
  </si>
  <si>
    <t>5/2021</t>
  </si>
  <si>
    <t>o stanovení závazných podmínek pro pořádání, průběh a ukončení veřejnosti přístupných sportovních a kulturních podniků, včetně tanečních zábav a diskoték v rozsahu nezbytném k zajištění veřejného pořádku</t>
  </si>
  <si>
    <t>2021-09-29</t>
  </si>
  <si>
    <t>5/2022: kterou se mění Obecně závazná vyhláška č. 5_2021 o stanovení závazných podmínek pro pořádání, průběh a ukončení veřejnosti přístupných sportovních a kulturních podniků, včetně tanečních zábav a diskoték v rozsahu nezbytném k zajištění veřejného pořádku; 6/2022: kterou se mění obecně závazná vyhláška č. 5/2021  o stanovení závazných podmínek pro pořádání, průběh a ukončení veřejnosti přístupných sportovních a kulturních podniků, včetně tanečních zábav a diskoték v rozsahu nezbytném k zajištění veřejného pořádku; 5/2023: kterou se mění Obecně závazná vyhláška č. 5/2021 o stanovení závazných podmínek pro pořádání, průběh a ukončení veřejnosti přístupných sportovních a kulturních podniků, včetně tanečních zábav a diskoték v rozsahu nezbytném k zajištění veřejného pořádku; 6/2023: kterou se mění Obecně závazná vyhláška č. 5/2021 o stanovení závazných podmínek pro pořádání, průběh a ukončení veřejnosti přístupných sportovních a kulturních podniků, včetně tanečních zábav a diskoték v rozsahu nezbytném k zajištění veřejného pořádku; 3/2024: kterou se mění Obecně závazná vyhláška č. 5/2021 o stanovení závazných podmínek pro pořádání, průběh a ukončení veřejnosti přístupných sportovních a kulturních podniků, včetně tanečních zábav a diskoték v rozsahu nezbytném k zajištění veřejného pořádku; 3/2025: kterou se mění Obecně závazná vyhláška č. 5/2021 o stanovení závazných podmínek pro pořádání, průběh a ukončení veřejnosti přístupných sportovních a kulturních podniků, včetně tanečních zábav a diskoték v rozsahu nezbytném k zajištění veřejného pořádku; 3/2026: kterou se mění Obecně závazná vyhláška č. 5/2021 o stanovení závazných podmínek pro pořádání, průběh a ukončení veřejnosti přístupných sportovních a kulturních podniků, včetně tanečních zábav a diskoték v rozsahu nezbytném k zajištění veřejného pořádku</t>
  </si>
  <si>
    <t>1031920604</t>
  </si>
  <si>
    <t>4/2007</t>
  </si>
  <si>
    <t>kterou se mění a doplňuje obecně závazná vyhláška č. 3/2004 Požární řád Statutárního města Karviné</t>
  </si>
  <si>
    <t>2007-07-15</t>
  </si>
  <si>
    <t>1031920506</t>
  </si>
  <si>
    <t>5/2008</t>
  </si>
  <si>
    <t>o zákazu požívání alkoholických nápojů na veřejném prostranství</t>
  </si>
  <si>
    <t>2008-06-18</t>
  </si>
  <si>
    <t>9/2022: kterou se mění obecně závazná vyhláška č. 5/2008 o zákazu používání alkoholických nápojů na veřejném prostranství</t>
  </si>
  <si>
    <t>1031911517</t>
  </si>
  <si>
    <t>5/2005</t>
  </si>
  <si>
    <t>2005-05-12</t>
  </si>
  <si>
    <t>1031902552</t>
  </si>
  <si>
    <t>4/2004</t>
  </si>
  <si>
    <t>o stanovení podmínek k zabezpečení požární ochrany při akcích, kterých se zúčastňuje větší počet osob</t>
  </si>
  <si>
    <t>2004-06-10</t>
  </si>
  <si>
    <t>požární ochrana - podmínky při akcích</t>
  </si>
  <si>
    <t>zákon č. 133/1985 Sb., o požární ochraně - § 29 odst. 1 písm. o) bod 2</t>
  </si>
  <si>
    <t>1031888623</t>
  </si>
  <si>
    <t>11/2001</t>
  </si>
  <si>
    <t>o stanovení koeficientu při výpočtu daně z nemovitostí</t>
  </si>
  <si>
    <t>2003-01-01</t>
  </si>
  <si>
    <t>5/2009: kterou se mění obecně závazná vyhláška č. 11/2001 o stanovení koeficientu při výpočtu daně z nemovitostí</t>
  </si>
  <si>
    <t>1030910870</t>
  </si>
  <si>
    <t>3/2004</t>
  </si>
  <si>
    <t>Požární řád statutárního města Karviné</t>
  </si>
  <si>
    <t>5/2005: kterou se mění a doplňuje obecně závazná vyhláška č. 3/2004 Požární řád Statutárního města Karviné; 4/2007: kterou se mění a doplňuje obecně závazná vyhláška č. 3/2004 Požární řád Statutárního města Karviné; 8/2022: kterou se mění obecně závazná vyhláška č. 3/2004 požární řád statutárního města Karviné</t>
  </si>
  <si>
    <t>1030911152</t>
  </si>
  <si>
    <t>6/2021</t>
  </si>
  <si>
    <t>o místním poplatku za užívání veřejného prostranství na území města Karviné</t>
  </si>
  <si>
    <t>7/2023: kterou se mění Obecně závazná vyhláška č. 6/2021, o místním poplatku za užívání veřejného prostranství na území města Karviné; 4/2024: kterou se mění Obecně závazná vyhláška č. 6/2021 o místním poplatku za užívání veřejného prostranství na území města Karviné</t>
  </si>
  <si>
    <t>1030896556</t>
  </si>
  <si>
    <t>4/2021</t>
  </si>
  <si>
    <t>o stanovení rozsahu, způsobu a lhůt odstraňování závad ve schůdnosti místních komunikací, chodníků a průjezdních úseků silnic a vymezení chodníků, na kterých se pro jejich malý dopravní význam nezajišťuje schůdnost odstraňováním sněhu a náledí</t>
  </si>
  <si>
    <t>2021-09-24</t>
  </si>
  <si>
    <t>pozemní komunikace - odstranění závad ve schůdnosti</t>
  </si>
  <si>
    <t xml:space="preserve">zákon č. 13/1997 Sb., o pozemních komunikacích - § 27 odst. 7 </t>
  </si>
  <si>
    <t>1030896564</t>
  </si>
  <si>
    <t>4/2022</t>
  </si>
  <si>
    <t>2022-04-06</t>
  </si>
  <si>
    <t>1017437392</t>
  </si>
  <si>
    <t>3/2022</t>
  </si>
  <si>
    <t>2022-02-17</t>
  </si>
  <si>
    <t>1/2024: o provedení speciální ochranné deratizace na území města Karviné</t>
  </si>
  <si>
    <t>998004099</t>
  </si>
  <si>
    <t>2/2022</t>
  </si>
  <si>
    <t>veřejný pořádek - pyrotechnika; veřejný pořádek - žebrání; pohyb psů; veřejný pořádek - údržba a ochrana veřejné zeleně</t>
  </si>
  <si>
    <t>zákon č. 128/2000 Sb., o obcích - § 10 písm. a) - pyrotechnika; zákon č. 128/2000 Sb., o obcích - § 10 písm. a) - žebrání; zákon č. 246/1992 Sb., na ochranu zvířat proti týrání - § 24 odst. 2; zákon č. 128/2000 Sb., o obcích - § 10 písm. c) - údržba a ochrana veřejné zeleně</t>
  </si>
  <si>
    <t>997669830</t>
  </si>
  <si>
    <t>1/2022</t>
  </si>
  <si>
    <t>2022-01-28</t>
  </si>
  <si>
    <t>988234551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</si>
</sst>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6.7109375" customWidth="1"/>
    <col min="2" max="2" width="10.7109375" customWidth="1"/>
    <col min="3" max="3" width="9.7109375" customWidth="1"/>
    <col min="4" max="4" width="22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46225</v>
      </c>
      <c r="I2" s="1">
        <v>46226.43599431663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HYPERLINK("https://sbirkapp.gov.cz/detail/SPPUTF3JSFESSOHA", "https://sbirkapp.gov.cz/detail/SPPUTF3JSFESSOHA")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46139</v>
      </c>
      <c r="I3" s="1">
        <v>46140.40490826714</v>
      </c>
      <c r="J3" t="s">
        <v>39</v>
      </c>
      <c r="K3" t="s">
        <v>31</v>
      </c>
      <c r="M3" t="s">
        <v>40</v>
      </c>
      <c r="N3" t="s">
        <v>41</v>
      </c>
      <c r="O3" t="s">
        <v>42</v>
      </c>
      <c r="S3" t="b">
        <v>1</v>
      </c>
      <c r="U3" s="2">
        <f>HYPERLINK("https://sbirkapp.gov.cz/detail/SPPYPJ53MJ6YYQYO", "https://sbirkapp.gov.cz/detail/SPPYPJ53MJ6YYQYO")</f>
        <v>0</v>
      </c>
      <c r="V3" t="s">
        <v>43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37</v>
      </c>
      <c r="G4" t="s">
        <v>45</v>
      </c>
      <c r="H4" s="1">
        <v>46055</v>
      </c>
      <c r="I4" s="1">
        <v>46056.45576451298</v>
      </c>
      <c r="J4" t="s">
        <v>46</v>
      </c>
      <c r="K4" t="s">
        <v>31</v>
      </c>
      <c r="M4" t="s">
        <v>47</v>
      </c>
      <c r="N4" t="s">
        <v>48</v>
      </c>
      <c r="S4" t="b">
        <v>1</v>
      </c>
      <c r="T4" s="1">
        <v>46388</v>
      </c>
      <c r="U4" s="2">
        <f>HYPERLINK("https://sbirkapp.gov.cz/detail/SPP6VRJBLB6ARBNE", "https://sbirkapp.gov.cz/detail/SPP6VRJBLB6ARBNE")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46050</v>
      </c>
      <c r="I5" s="1">
        <v>46051.34043376482</v>
      </c>
      <c r="J5" t="s">
        <v>52</v>
      </c>
      <c r="K5" t="s">
        <v>31</v>
      </c>
      <c r="M5" t="s">
        <v>53</v>
      </c>
      <c r="N5" t="s">
        <v>54</v>
      </c>
      <c r="O5" t="s">
        <v>34</v>
      </c>
      <c r="R5" t="s">
        <v>55</v>
      </c>
      <c r="S5" t="b">
        <v>1</v>
      </c>
      <c r="U5" s="2">
        <f>HYPERLINK("https://sbirkapp.gov.cz/detail/SPPXZ64FNDPBLV6C", "https://sbirkapp.gov.cz/detail/SPPXZ64FNDPBLV6C")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37</v>
      </c>
      <c r="G6" t="s">
        <v>58</v>
      </c>
      <c r="H6" s="1">
        <v>45999</v>
      </c>
      <c r="I6" s="1">
        <v>46000.37627091179</v>
      </c>
      <c r="J6" t="s">
        <v>59</v>
      </c>
      <c r="K6" t="s">
        <v>31</v>
      </c>
      <c r="M6" t="s">
        <v>60</v>
      </c>
      <c r="N6" t="s">
        <v>61</v>
      </c>
      <c r="O6" t="s">
        <v>62</v>
      </c>
      <c r="S6" t="b">
        <v>1</v>
      </c>
      <c r="U6" s="2">
        <f>HYPERLINK("https://sbirkapp.gov.cz/detail/SPPLR722XUS73Y4M", "https://sbirkapp.gov.cz/detail/SPPLR722XUS73Y4M")</f>
        <v>0</v>
      </c>
      <c r="V6" t="s">
        <v>63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37</v>
      </c>
      <c r="G7" t="s">
        <v>65</v>
      </c>
      <c r="H7" s="1">
        <v>45999</v>
      </c>
      <c r="I7" s="1">
        <v>46000.37626034542</v>
      </c>
      <c r="J7" t="s">
        <v>66</v>
      </c>
      <c r="K7" t="s">
        <v>31</v>
      </c>
      <c r="M7" t="s">
        <v>67</v>
      </c>
      <c r="N7" t="s">
        <v>68</v>
      </c>
      <c r="P7" t="s">
        <v>69</v>
      </c>
      <c r="S7" t="b">
        <v>1</v>
      </c>
      <c r="U7" s="2">
        <f>HYPERLINK("https://sbirkapp.gov.cz/detail/SPPIRQODRGD5FCVG", "https://sbirkapp.gov.cz/detail/SPPIRQODRGD5FCVG")</f>
        <v>0</v>
      </c>
      <c r="V7" t="s">
        <v>70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71</v>
      </c>
      <c r="F8" t="s">
        <v>37</v>
      </c>
      <c r="G8" t="s">
        <v>72</v>
      </c>
      <c r="H8" s="1">
        <v>45831</v>
      </c>
      <c r="I8" s="1">
        <v>45832.35251824187</v>
      </c>
      <c r="J8" t="s">
        <v>73</v>
      </c>
      <c r="K8" t="s">
        <v>31</v>
      </c>
      <c r="M8" t="s">
        <v>74</v>
      </c>
      <c r="N8" t="s">
        <v>75</v>
      </c>
      <c r="O8" t="s">
        <v>76</v>
      </c>
      <c r="S8" t="b">
        <v>1</v>
      </c>
      <c r="U8" s="2">
        <f>HYPERLINK("https://sbirkapp.gov.cz/detail/SPP5ECFXSLBIZPZO", "https://sbirkapp.gov.cz/detail/SPP5ECFXSLBIZPZO")</f>
        <v>0</v>
      </c>
      <c r="V8" t="s">
        <v>77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78</v>
      </c>
      <c r="F9" t="s">
        <v>37</v>
      </c>
      <c r="G9" t="s">
        <v>79</v>
      </c>
      <c r="H9" s="1">
        <v>45796</v>
      </c>
      <c r="I9" s="1">
        <v>45797.44285076136</v>
      </c>
      <c r="J9" t="s">
        <v>80</v>
      </c>
      <c r="K9" t="s">
        <v>31</v>
      </c>
      <c r="M9" t="s">
        <v>81</v>
      </c>
      <c r="N9" t="s">
        <v>82</v>
      </c>
      <c r="O9" t="s">
        <v>83</v>
      </c>
      <c r="S9" t="b">
        <v>1</v>
      </c>
      <c r="U9" s="2">
        <f>HYPERLINK("https://sbirkapp.gov.cz/detail/SPP5V4EHBFCPBSC2", "https://sbirkapp.gov.cz/detail/SPP5V4EHBFCPBSC2")</f>
        <v>0</v>
      </c>
      <c r="V9" t="s">
        <v>84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85</v>
      </c>
      <c r="F10" t="s">
        <v>37</v>
      </c>
      <c r="G10" t="s">
        <v>38</v>
      </c>
      <c r="H10" s="1">
        <v>45796</v>
      </c>
      <c r="I10" s="1">
        <v>45797.44284074795</v>
      </c>
      <c r="J10" t="s">
        <v>80</v>
      </c>
      <c r="K10" t="s">
        <v>31</v>
      </c>
      <c r="M10" t="s">
        <v>86</v>
      </c>
      <c r="N10" t="s">
        <v>87</v>
      </c>
      <c r="O10" t="s">
        <v>42</v>
      </c>
      <c r="S10" t="b">
        <v>1</v>
      </c>
      <c r="U10" s="2">
        <f>HYPERLINK("https://sbirkapp.gov.cz/detail/SPP45FREXRTFFDDE", "https://sbirkapp.gov.cz/detail/SPP45FREXRTFFDDE")</f>
        <v>0</v>
      </c>
      <c r="V10" t="s">
        <v>88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89</v>
      </c>
      <c r="F11" t="s">
        <v>28</v>
      </c>
      <c r="G11" t="s">
        <v>51</v>
      </c>
      <c r="H11" s="1">
        <v>45763</v>
      </c>
      <c r="I11" s="1">
        <v>45764.42330462959</v>
      </c>
      <c r="J11" t="s">
        <v>90</v>
      </c>
      <c r="K11" t="s">
        <v>31</v>
      </c>
      <c r="M11" t="s">
        <v>91</v>
      </c>
      <c r="N11" t="s">
        <v>92</v>
      </c>
      <c r="O11" t="s">
        <v>34</v>
      </c>
      <c r="R11" t="s">
        <v>55</v>
      </c>
      <c r="S11" t="b">
        <v>1</v>
      </c>
      <c r="U11" s="2">
        <f>HYPERLINK("https://sbirkapp.gov.cz/detail/SPPJ5SGSYUL65MT2", "https://sbirkapp.gov.cz/detail/SPPJ5SGSYUL65MT2")</f>
        <v>0</v>
      </c>
      <c r="V11" t="s">
        <v>93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94</v>
      </c>
      <c r="F12" t="s">
        <v>28</v>
      </c>
      <c r="G12" t="s">
        <v>95</v>
      </c>
      <c r="H12" s="1">
        <v>45763</v>
      </c>
      <c r="I12" s="1">
        <v>45764.37237012237</v>
      </c>
      <c r="J12" t="s">
        <v>96</v>
      </c>
      <c r="K12" t="s">
        <v>31</v>
      </c>
      <c r="M12" t="s">
        <v>97</v>
      </c>
      <c r="N12" t="s">
        <v>98</v>
      </c>
      <c r="O12" t="s">
        <v>99</v>
      </c>
      <c r="S12" t="b">
        <v>1</v>
      </c>
      <c r="U12" s="2">
        <f>HYPERLINK("https://sbirkapp.gov.cz/detail/SPPG25KAGCJDK7GS", "https://sbirkapp.gov.cz/detail/SPPG25KAGCJDK7GS")</f>
        <v>0</v>
      </c>
      <c r="V12" t="s">
        <v>100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101</v>
      </c>
      <c r="F13" t="s">
        <v>37</v>
      </c>
      <c r="G13" t="s">
        <v>102</v>
      </c>
      <c r="H13" s="1">
        <v>45551</v>
      </c>
      <c r="I13" s="1">
        <v>45552.50051389069</v>
      </c>
      <c r="J13" t="s">
        <v>103</v>
      </c>
      <c r="K13" t="s">
        <v>31</v>
      </c>
      <c r="M13" t="s">
        <v>104</v>
      </c>
      <c r="N13" t="s">
        <v>105</v>
      </c>
      <c r="P13" t="s">
        <v>106</v>
      </c>
      <c r="S13" t="b">
        <v>1</v>
      </c>
      <c r="U13" s="2">
        <f>HYPERLINK("https://sbirkapp.gov.cz/detail/SPPWRG7CGB6ZR5W4", "https://sbirkapp.gov.cz/detail/SPPWRG7CGB6ZR5W4")</f>
        <v>0</v>
      </c>
      <c r="V13" t="s">
        <v>107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108</v>
      </c>
      <c r="F14" t="s">
        <v>28</v>
      </c>
      <c r="G14" t="s">
        <v>109</v>
      </c>
      <c r="H14" s="1">
        <v>45469</v>
      </c>
      <c r="I14" s="1">
        <v>45470.4186420413</v>
      </c>
      <c r="J14" t="s">
        <v>110</v>
      </c>
      <c r="K14" t="s">
        <v>31</v>
      </c>
      <c r="M14" t="s">
        <v>32</v>
      </c>
      <c r="N14" t="s">
        <v>33</v>
      </c>
      <c r="O14" t="s">
        <v>34</v>
      </c>
      <c r="R14" t="s">
        <v>55</v>
      </c>
      <c r="S14" t="b">
        <v>1</v>
      </c>
      <c r="U14" s="2">
        <f>HYPERLINK("https://sbirkapp.gov.cz/detail/SPP2SWIDOTM7PQAU", "https://sbirkapp.gov.cz/detail/SPP2SWIDOTM7PQAU")</f>
        <v>0</v>
      </c>
      <c r="V14" t="s">
        <v>111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112</v>
      </c>
      <c r="F15" t="s">
        <v>37</v>
      </c>
      <c r="G15" t="s">
        <v>113</v>
      </c>
      <c r="H15" s="1">
        <v>45460</v>
      </c>
      <c r="I15" s="1">
        <v>45461.43460216997</v>
      </c>
      <c r="J15" t="s">
        <v>114</v>
      </c>
      <c r="K15" t="s">
        <v>31</v>
      </c>
      <c r="M15" t="s">
        <v>115</v>
      </c>
      <c r="N15" t="s">
        <v>116</v>
      </c>
      <c r="O15" t="s">
        <v>117</v>
      </c>
      <c r="S15" t="b">
        <v>1</v>
      </c>
      <c r="U15" s="2">
        <f>HYPERLINK("https://sbirkapp.gov.cz/detail/SPP2CEBPEGQ6F3VK", "https://sbirkapp.gov.cz/detail/SPP2CEBPEGQ6F3VK")</f>
        <v>0</v>
      </c>
      <c r="V15" t="s">
        <v>118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119</v>
      </c>
      <c r="F16" t="s">
        <v>37</v>
      </c>
      <c r="G16" t="s">
        <v>120</v>
      </c>
      <c r="H16" s="1">
        <v>45425</v>
      </c>
      <c r="I16" s="1">
        <v>45426.46433852542</v>
      </c>
      <c r="J16" t="s">
        <v>121</v>
      </c>
      <c r="K16" t="s">
        <v>31</v>
      </c>
      <c r="M16" t="s">
        <v>122</v>
      </c>
      <c r="N16" t="s">
        <v>123</v>
      </c>
      <c r="O16" t="s">
        <v>124</v>
      </c>
      <c r="S16" t="b">
        <v>1</v>
      </c>
      <c r="U16" s="2">
        <f>HYPERLINK("https://sbirkapp.gov.cz/detail/SPPNRYN6MALYCP36", "https://sbirkapp.gov.cz/detail/SPPNRYN6MALYCP36")</f>
        <v>0</v>
      </c>
      <c r="V16" t="s">
        <v>125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126</v>
      </c>
      <c r="F17" t="s">
        <v>37</v>
      </c>
      <c r="G17" t="s">
        <v>38</v>
      </c>
      <c r="H17" s="1">
        <v>45425</v>
      </c>
      <c r="I17" s="1">
        <v>45426.46431739054</v>
      </c>
      <c r="J17" t="s">
        <v>121</v>
      </c>
      <c r="K17" t="s">
        <v>31</v>
      </c>
      <c r="M17" t="s">
        <v>127</v>
      </c>
      <c r="N17" t="s">
        <v>128</v>
      </c>
      <c r="O17" t="s">
        <v>42</v>
      </c>
      <c r="S17" t="b">
        <v>1</v>
      </c>
      <c r="U17" s="2">
        <f>HYPERLINK("https://sbirkapp.gov.cz/detail/SPPUL4LTUY2FI54Y", "https://sbirkapp.gov.cz/detail/SPPUL4LTUY2FI54Y")</f>
        <v>0</v>
      </c>
      <c r="V17" t="s">
        <v>129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130</v>
      </c>
      <c r="F18" t="s">
        <v>28</v>
      </c>
      <c r="G18" t="s">
        <v>131</v>
      </c>
      <c r="H18" s="1">
        <v>45392</v>
      </c>
      <c r="I18" s="1">
        <v>45393.34524633681</v>
      </c>
      <c r="J18" t="s">
        <v>132</v>
      </c>
      <c r="K18" t="s">
        <v>31</v>
      </c>
      <c r="M18" t="s">
        <v>32</v>
      </c>
      <c r="N18" t="s">
        <v>33</v>
      </c>
      <c r="Q18" t="s">
        <v>133</v>
      </c>
      <c r="R18" t="s">
        <v>134</v>
      </c>
      <c r="S18" t="b">
        <v>0</v>
      </c>
      <c r="T18" s="1">
        <v>46241</v>
      </c>
      <c r="U18" s="2">
        <f>HYPERLINK("https://sbirkapp.gov.cz/detail/SPPYRFZFLEXP6MHM", "https://sbirkapp.gov.cz/detail/SPPYRFZFLEXP6MHM")</f>
        <v>0</v>
      </c>
      <c r="V18" t="s">
        <v>135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136</v>
      </c>
      <c r="F19" t="s">
        <v>37</v>
      </c>
      <c r="G19" t="s">
        <v>45</v>
      </c>
      <c r="H19" s="1">
        <v>45320</v>
      </c>
      <c r="I19" s="1">
        <v>45322.40496940905</v>
      </c>
      <c r="J19" t="s">
        <v>137</v>
      </c>
      <c r="K19" t="s">
        <v>31</v>
      </c>
      <c r="M19" t="s">
        <v>47</v>
      </c>
      <c r="N19" t="s">
        <v>48</v>
      </c>
      <c r="S19" t="b">
        <v>0</v>
      </c>
      <c r="T19" s="1">
        <v>45658</v>
      </c>
      <c r="U19" s="2">
        <f>HYPERLINK("https://sbirkapp.gov.cz/detail/SPPLVAW23LZ5DYTW", "https://sbirkapp.gov.cz/detail/SPPLVAW23LZ5DYTW")</f>
        <v>0</v>
      </c>
      <c r="V19" t="s">
        <v>138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139</v>
      </c>
      <c r="F20" t="s">
        <v>37</v>
      </c>
      <c r="G20" t="s">
        <v>140</v>
      </c>
      <c r="H20" s="1">
        <v>45271</v>
      </c>
      <c r="I20" s="1">
        <v>45272.36527757718</v>
      </c>
      <c r="J20" t="s">
        <v>141</v>
      </c>
      <c r="K20" t="s">
        <v>31</v>
      </c>
      <c r="M20" t="s">
        <v>142</v>
      </c>
      <c r="N20" t="s">
        <v>143</v>
      </c>
      <c r="O20" t="s">
        <v>144</v>
      </c>
      <c r="S20" t="b">
        <v>1</v>
      </c>
      <c r="U20" s="2">
        <f>HYPERLINK("https://sbirkapp.gov.cz/detail/SPPMMPE5JVZP3OK4", "https://sbirkapp.gov.cz/detail/SPPMMPE5JVZP3OK4")</f>
        <v>0</v>
      </c>
      <c r="V20" t="s">
        <v>145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146</v>
      </c>
      <c r="F21" t="s">
        <v>37</v>
      </c>
      <c r="G21" t="s">
        <v>147</v>
      </c>
      <c r="H21" s="1">
        <v>45271</v>
      </c>
      <c r="I21" s="1">
        <v>45272.36286554094</v>
      </c>
      <c r="J21" t="s">
        <v>141</v>
      </c>
      <c r="K21" t="s">
        <v>31</v>
      </c>
      <c r="M21" t="s">
        <v>148</v>
      </c>
      <c r="N21" t="s">
        <v>149</v>
      </c>
      <c r="O21" t="s">
        <v>150</v>
      </c>
      <c r="S21" t="b">
        <v>1</v>
      </c>
      <c r="U21" s="2">
        <f>HYPERLINK("https://sbirkapp.gov.cz/detail/SPPS5HBAAKZM3NQG", "https://sbirkapp.gov.cz/detail/SPPS5HBAAKZM3NQG")</f>
        <v>0</v>
      </c>
      <c r="V21" t="s">
        <v>151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152</v>
      </c>
      <c r="F22" t="s">
        <v>37</v>
      </c>
      <c r="G22" t="s">
        <v>153</v>
      </c>
      <c r="H22" s="1">
        <v>45271</v>
      </c>
      <c r="I22" s="1">
        <v>45272.36280299888</v>
      </c>
      <c r="J22" t="s">
        <v>141</v>
      </c>
      <c r="K22" t="s">
        <v>31</v>
      </c>
      <c r="M22" t="s">
        <v>122</v>
      </c>
      <c r="N22" t="s">
        <v>123</v>
      </c>
      <c r="O22" t="s">
        <v>124</v>
      </c>
      <c r="S22" t="b">
        <v>1</v>
      </c>
      <c r="U22" s="2">
        <f>HYPERLINK("https://sbirkapp.gov.cz/detail/SPPVYN7DTYLCSRWM", "https://sbirkapp.gov.cz/detail/SPPVYN7DTYLCSRWM")</f>
        <v>0</v>
      </c>
      <c r="V22" t="s">
        <v>154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155</v>
      </c>
      <c r="F23" t="s">
        <v>37</v>
      </c>
      <c r="G23" t="s">
        <v>38</v>
      </c>
      <c r="H23" s="1">
        <v>45096</v>
      </c>
      <c r="I23" s="1">
        <v>45097.42576104656</v>
      </c>
      <c r="J23" t="s">
        <v>156</v>
      </c>
      <c r="K23" t="s">
        <v>31</v>
      </c>
      <c r="M23" t="s">
        <v>40</v>
      </c>
      <c r="N23" t="s">
        <v>41</v>
      </c>
      <c r="O23" t="s">
        <v>42</v>
      </c>
      <c r="S23" t="b">
        <v>1</v>
      </c>
      <c r="U23" s="2">
        <f>HYPERLINK("https://sbirkapp.gov.cz/detail/SPPM7ZSKFHALMQLQ", "https://sbirkapp.gov.cz/detail/SPPM7ZSKFHALMQLQ")</f>
        <v>0</v>
      </c>
      <c r="V23" t="s">
        <v>157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158</v>
      </c>
      <c r="F24" t="s">
        <v>37</v>
      </c>
      <c r="G24" t="s">
        <v>38</v>
      </c>
      <c r="H24" s="1">
        <v>45061</v>
      </c>
      <c r="I24" s="1">
        <v>45062.4239049688</v>
      </c>
      <c r="J24" t="s">
        <v>159</v>
      </c>
      <c r="K24" t="s">
        <v>31</v>
      </c>
      <c r="M24" t="s">
        <v>40</v>
      </c>
      <c r="N24" t="s">
        <v>41</v>
      </c>
      <c r="O24" t="s">
        <v>42</v>
      </c>
      <c r="S24" t="b">
        <v>1</v>
      </c>
      <c r="U24" s="2">
        <f>HYPERLINK("https://sbirkapp.gov.cz/detail/SPPY376MVAM2LJLS", "https://sbirkapp.gov.cz/detail/SPPY376MVAM2LJLS")</f>
        <v>0</v>
      </c>
      <c r="V24" t="s">
        <v>160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161</v>
      </c>
      <c r="F25" t="s">
        <v>28</v>
      </c>
      <c r="G25" t="s">
        <v>162</v>
      </c>
      <c r="H25" s="1">
        <v>45049</v>
      </c>
      <c r="I25" s="1">
        <v>45049.64392490365</v>
      </c>
      <c r="J25" t="s">
        <v>163</v>
      </c>
      <c r="K25" t="s">
        <v>31</v>
      </c>
      <c r="M25" t="s">
        <v>164</v>
      </c>
      <c r="N25" t="s">
        <v>165</v>
      </c>
      <c r="P25" t="s">
        <v>166</v>
      </c>
      <c r="S25" t="s">
        <v>167</v>
      </c>
      <c r="T25" t="s">
        <v>168</v>
      </c>
      <c r="U25" s="2">
        <f>HYPERLINK("https://sbirkapp.gov.cz/detail/SPPWXH2Y36OC5KZY", "https://sbirkapp.gov.cz/detail/SPPWXH2Y36OC5KZY")</f>
        <v>0</v>
      </c>
      <c r="V25" t="s">
        <v>169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170</v>
      </c>
      <c r="F26" t="s">
        <v>37</v>
      </c>
      <c r="G26" t="s">
        <v>113</v>
      </c>
      <c r="H26" s="1">
        <v>45005</v>
      </c>
      <c r="I26" s="1">
        <v>45006.46426563808</v>
      </c>
      <c r="J26" t="s">
        <v>171</v>
      </c>
      <c r="K26" t="s">
        <v>31</v>
      </c>
      <c r="M26" t="s">
        <v>115</v>
      </c>
      <c r="N26" t="s">
        <v>116</v>
      </c>
      <c r="O26" t="s">
        <v>117</v>
      </c>
      <c r="S26" t="b">
        <v>1</v>
      </c>
      <c r="U26" s="2">
        <f>HYPERLINK("https://sbirkapp.gov.cz/detail/SPPWPX3OP2TLNLPG", "https://sbirkapp.gov.cz/detail/SPPWPX3OP2TLNLPG")</f>
        <v>0</v>
      </c>
      <c r="V26" t="s">
        <v>172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173</v>
      </c>
      <c r="F27" t="s">
        <v>37</v>
      </c>
      <c r="G27" t="s">
        <v>174</v>
      </c>
      <c r="H27" s="1">
        <v>44956</v>
      </c>
      <c r="I27" s="1">
        <v>44957.46761784207</v>
      </c>
      <c r="J27" t="s">
        <v>175</v>
      </c>
      <c r="K27" t="s">
        <v>31</v>
      </c>
      <c r="M27" t="s">
        <v>176</v>
      </c>
      <c r="N27" t="s">
        <v>177</v>
      </c>
      <c r="O27" t="s">
        <v>178</v>
      </c>
      <c r="S27" t="b">
        <v>1</v>
      </c>
      <c r="U27" s="2">
        <f>HYPERLINK("https://sbirkapp.gov.cz/detail/SPP5DSPTYNY4IDKC", "https://sbirkapp.gov.cz/detail/SPP5DSPTYNY4IDKC")</f>
        <v>0</v>
      </c>
      <c r="V27" t="s">
        <v>179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180</v>
      </c>
      <c r="F28" t="s">
        <v>37</v>
      </c>
      <c r="G28" t="s">
        <v>45</v>
      </c>
      <c r="H28" s="1">
        <v>44956</v>
      </c>
      <c r="I28" s="1">
        <v>44957.4675491995</v>
      </c>
      <c r="J28" t="s">
        <v>175</v>
      </c>
      <c r="K28" t="s">
        <v>31</v>
      </c>
      <c r="M28" t="s">
        <v>47</v>
      </c>
      <c r="N28" t="s">
        <v>48</v>
      </c>
      <c r="S28" t="b">
        <v>0</v>
      </c>
      <c r="T28" s="1">
        <v>45292</v>
      </c>
      <c r="U28" s="2">
        <f>HYPERLINK("https://sbirkapp.gov.cz/detail/SPPTDV7A2BKNGQXO", "https://sbirkapp.gov.cz/detail/SPPTDV7A2BKNGQXO")</f>
        <v>0</v>
      </c>
      <c r="V28" t="s">
        <v>181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182</v>
      </c>
      <c r="F29" t="s">
        <v>37</v>
      </c>
      <c r="G29" t="s">
        <v>183</v>
      </c>
      <c r="H29" s="1">
        <v>44900</v>
      </c>
      <c r="I29" s="1">
        <v>44901.54671660279</v>
      </c>
      <c r="J29" t="s">
        <v>184</v>
      </c>
      <c r="K29" t="s">
        <v>31</v>
      </c>
      <c r="M29" t="s">
        <v>148</v>
      </c>
      <c r="N29" t="s">
        <v>149</v>
      </c>
      <c r="O29" t="s">
        <v>150</v>
      </c>
      <c r="S29" t="b">
        <v>1</v>
      </c>
      <c r="U29" s="2">
        <f>HYPERLINK("https://sbirkapp.gov.cz/detail/SPPVG5EZGZI3VF6M", "https://sbirkapp.gov.cz/detail/SPPVG5EZGZI3VF6M")</f>
        <v>0</v>
      </c>
      <c r="V29" t="s">
        <v>185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186</v>
      </c>
      <c r="F30" t="s">
        <v>37</v>
      </c>
      <c r="G30" t="s">
        <v>187</v>
      </c>
      <c r="H30" s="1">
        <v>44900</v>
      </c>
      <c r="I30" s="1">
        <v>44901.54670767674</v>
      </c>
      <c r="J30" t="s">
        <v>188</v>
      </c>
      <c r="K30" t="s">
        <v>31</v>
      </c>
      <c r="M30" t="s">
        <v>189</v>
      </c>
      <c r="N30" t="s">
        <v>190</v>
      </c>
      <c r="O30" t="s">
        <v>191</v>
      </c>
      <c r="S30" t="b">
        <v>1</v>
      </c>
      <c r="U30" s="2">
        <f>HYPERLINK("https://sbirkapp.gov.cz/detail/SPPXIQHMMAUH72JI", "https://sbirkapp.gov.cz/detail/SPPXIQHMMAUH72JI")</f>
        <v>0</v>
      </c>
      <c r="V30" t="s">
        <v>192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193</v>
      </c>
      <c r="F31" t="s">
        <v>37</v>
      </c>
      <c r="G31" t="s">
        <v>194</v>
      </c>
      <c r="H31" s="1">
        <v>44900</v>
      </c>
      <c r="I31" s="1">
        <v>44901.54669855098</v>
      </c>
      <c r="J31" t="s">
        <v>188</v>
      </c>
      <c r="K31" t="s">
        <v>31</v>
      </c>
      <c r="M31" t="s">
        <v>195</v>
      </c>
      <c r="N31" t="s">
        <v>196</v>
      </c>
      <c r="O31" t="s">
        <v>197</v>
      </c>
      <c r="S31" t="b">
        <v>1</v>
      </c>
      <c r="U31" s="2">
        <f>HYPERLINK("https://sbirkapp.gov.cz/detail/SPP2HMH7PP57S576", "https://sbirkapp.gov.cz/detail/SPP2HMH7PP57S576")</f>
        <v>0</v>
      </c>
      <c r="V31" t="s">
        <v>198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199</v>
      </c>
      <c r="F32" t="s">
        <v>37</v>
      </c>
      <c r="G32" t="s">
        <v>58</v>
      </c>
      <c r="H32" s="1">
        <v>44816</v>
      </c>
      <c r="I32" s="1">
        <v>44817.53412103222</v>
      </c>
      <c r="J32" t="s">
        <v>200</v>
      </c>
      <c r="K32" t="s">
        <v>31</v>
      </c>
      <c r="M32" t="s">
        <v>60</v>
      </c>
      <c r="N32" t="s">
        <v>61</v>
      </c>
      <c r="O32" t="s">
        <v>62</v>
      </c>
      <c r="S32" t="b">
        <v>1</v>
      </c>
      <c r="U32" s="2">
        <f>HYPERLINK("https://sbirkapp.gov.cz/detail/SPPQM54XBIK4AGGC", "https://sbirkapp.gov.cz/detail/SPPQM54XBIK4AGGC")</f>
        <v>0</v>
      </c>
      <c r="V32" t="s">
        <v>201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202</v>
      </c>
      <c r="F33" t="s">
        <v>37</v>
      </c>
      <c r="G33" t="s">
        <v>203</v>
      </c>
      <c r="H33" s="1">
        <v>44816</v>
      </c>
      <c r="I33" s="1">
        <v>44817.51005164174</v>
      </c>
      <c r="J33" t="s">
        <v>200</v>
      </c>
      <c r="K33" t="s">
        <v>31</v>
      </c>
      <c r="M33" t="s">
        <v>40</v>
      </c>
      <c r="N33" t="s">
        <v>41</v>
      </c>
      <c r="O33" t="s">
        <v>42</v>
      </c>
      <c r="S33" t="b">
        <v>1</v>
      </c>
      <c r="U33" s="2">
        <f>HYPERLINK("https://sbirkapp.gov.cz/detail/SPPVX6Q2NK4SSAEI", "https://sbirkapp.gov.cz/detail/SPPVX6Q2NK4SSAEI")</f>
        <v>0</v>
      </c>
      <c r="V33" t="s">
        <v>204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205</v>
      </c>
      <c r="F34" t="s">
        <v>37</v>
      </c>
      <c r="G34" t="s">
        <v>206</v>
      </c>
      <c r="H34" s="1">
        <v>44536</v>
      </c>
      <c r="I34" s="1">
        <v>44687.43709398259</v>
      </c>
      <c r="J34" t="s">
        <v>207</v>
      </c>
      <c r="K34" t="s">
        <v>208</v>
      </c>
      <c r="L34" s="1">
        <v>44537</v>
      </c>
      <c r="M34" t="s">
        <v>60</v>
      </c>
      <c r="N34" t="s">
        <v>61</v>
      </c>
      <c r="Q34" t="s">
        <v>209</v>
      </c>
      <c r="S34" t="b">
        <v>1</v>
      </c>
      <c r="U34" s="2">
        <f>HYPERLINK("https://sbirkapp.gov.cz/detail/SPPLRFAR37MNL2YI", "https://sbirkapp.gov.cz/detail/SPPLRFAR37MNL2YI")</f>
        <v>0</v>
      </c>
      <c r="V34" t="s">
        <v>210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211</v>
      </c>
      <c r="F35" t="s">
        <v>37</v>
      </c>
      <c r="G35" t="s">
        <v>212</v>
      </c>
      <c r="H35" s="1">
        <v>44270</v>
      </c>
      <c r="I35" s="1">
        <v>44687.42924901856</v>
      </c>
      <c r="J35" t="s">
        <v>213</v>
      </c>
      <c r="K35" t="s">
        <v>208</v>
      </c>
      <c r="L35" s="1">
        <v>44271</v>
      </c>
      <c r="M35" t="s">
        <v>142</v>
      </c>
      <c r="N35" t="s">
        <v>143</v>
      </c>
      <c r="O35" t="s">
        <v>144</v>
      </c>
      <c r="S35" t="b">
        <v>1</v>
      </c>
      <c r="U35" s="2">
        <f>HYPERLINK("https://sbirkapp.gov.cz/detail/SPPPFZ7S6AGYEQFO", "https://sbirkapp.gov.cz/detail/SPPPFZ7S6AGYEQFO")</f>
        <v>0</v>
      </c>
      <c r="V35" t="s">
        <v>214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215</v>
      </c>
      <c r="F36" t="s">
        <v>37</v>
      </c>
      <c r="G36" t="s">
        <v>216</v>
      </c>
      <c r="H36" s="1">
        <v>44501</v>
      </c>
      <c r="I36" s="1">
        <v>44687.42923975964</v>
      </c>
      <c r="J36" t="s">
        <v>217</v>
      </c>
      <c r="K36" t="s">
        <v>208</v>
      </c>
      <c r="L36" s="1">
        <v>44502</v>
      </c>
      <c r="M36" t="s">
        <v>218</v>
      </c>
      <c r="N36" t="s">
        <v>219</v>
      </c>
      <c r="Q36" t="s">
        <v>220</v>
      </c>
      <c r="S36" t="b">
        <v>1</v>
      </c>
      <c r="U36" s="2">
        <f>HYPERLINK("https://sbirkapp.gov.cz/detail/SPPIW4KWTWGTQASY", "https://sbirkapp.gov.cz/detail/SPPIW4KWTWGTQASY")</f>
        <v>0</v>
      </c>
      <c r="V36" t="s">
        <v>221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222</v>
      </c>
      <c r="F37" t="s">
        <v>37</v>
      </c>
      <c r="G37" t="s">
        <v>223</v>
      </c>
      <c r="H37" s="1">
        <v>43808</v>
      </c>
      <c r="I37" s="1">
        <v>44686.57103798357</v>
      </c>
      <c r="J37" t="s">
        <v>224</v>
      </c>
      <c r="K37" t="s">
        <v>208</v>
      </c>
      <c r="L37" s="1">
        <v>43809</v>
      </c>
      <c r="M37" t="s">
        <v>142</v>
      </c>
      <c r="N37" t="s">
        <v>143</v>
      </c>
      <c r="Q37" t="s">
        <v>225</v>
      </c>
      <c r="S37" t="b">
        <v>1</v>
      </c>
      <c r="U37" s="2">
        <f>HYPERLINK("https://sbirkapp.gov.cz/detail/SPPYLQCT3WFXZL3E", "https://sbirkapp.gov.cz/detail/SPPYLQCT3WFXZL3E")</f>
        <v>0</v>
      </c>
      <c r="V37" t="s">
        <v>226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227</v>
      </c>
      <c r="F38" t="s">
        <v>37</v>
      </c>
      <c r="G38" t="s">
        <v>183</v>
      </c>
      <c r="H38" s="1">
        <v>43808</v>
      </c>
      <c r="I38" s="1">
        <v>44686.57103099126</v>
      </c>
      <c r="J38" t="s">
        <v>224</v>
      </c>
      <c r="K38" t="s">
        <v>208</v>
      </c>
      <c r="L38" s="1">
        <v>43809</v>
      </c>
      <c r="M38" t="s">
        <v>148</v>
      </c>
      <c r="N38" t="s">
        <v>149</v>
      </c>
      <c r="O38" t="s">
        <v>150</v>
      </c>
      <c r="S38" t="b">
        <v>1</v>
      </c>
      <c r="U38" s="2">
        <f>HYPERLINK("https://sbirkapp.gov.cz/detail/SPPI5D66E47DNCBA", "https://sbirkapp.gov.cz/detail/SPPI5D66E47DNCBA")</f>
        <v>0</v>
      </c>
      <c r="V38" t="s">
        <v>228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229</v>
      </c>
      <c r="F39" t="s">
        <v>28</v>
      </c>
      <c r="G39" t="s">
        <v>230</v>
      </c>
      <c r="H39" s="1">
        <v>43425</v>
      </c>
      <c r="I39" s="1">
        <v>44686.53485053497</v>
      </c>
      <c r="J39" t="s">
        <v>231</v>
      </c>
      <c r="K39" t="s">
        <v>208</v>
      </c>
      <c r="L39" s="1">
        <v>43427</v>
      </c>
      <c r="M39" t="s">
        <v>97</v>
      </c>
      <c r="N39" t="s">
        <v>98</v>
      </c>
      <c r="O39" t="s">
        <v>99</v>
      </c>
      <c r="S39" t="b">
        <v>1</v>
      </c>
      <c r="U39" s="2">
        <f>HYPERLINK("https://sbirkapp.gov.cz/detail/SPPYH2HEWFCLGFRO", "https://sbirkapp.gov.cz/detail/SPPYH2HEWFCLGFRO")</f>
        <v>0</v>
      </c>
      <c r="V39" t="s">
        <v>232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233</v>
      </c>
      <c r="F40" t="s">
        <v>37</v>
      </c>
      <c r="G40" t="s">
        <v>234</v>
      </c>
      <c r="H40" s="1">
        <v>43724</v>
      </c>
      <c r="I40" s="1">
        <v>44686.53484242343</v>
      </c>
      <c r="J40" t="s">
        <v>235</v>
      </c>
      <c r="K40" t="s">
        <v>208</v>
      </c>
      <c r="L40" s="1">
        <v>43725</v>
      </c>
      <c r="M40" t="s">
        <v>81</v>
      </c>
      <c r="N40" t="s">
        <v>82</v>
      </c>
      <c r="Q40" t="s">
        <v>236</v>
      </c>
      <c r="S40" t="b">
        <v>1</v>
      </c>
      <c r="U40" s="2">
        <f>HYPERLINK("https://sbirkapp.gov.cz/detail/SPPLVWERZDVF6YOM", "https://sbirkapp.gov.cz/detail/SPPLVWERZDVF6YOM")</f>
        <v>0</v>
      </c>
      <c r="V40" t="s">
        <v>237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238</v>
      </c>
      <c r="F41" t="s">
        <v>28</v>
      </c>
      <c r="G41" t="s">
        <v>239</v>
      </c>
      <c r="H41" s="1">
        <v>42802</v>
      </c>
      <c r="I41" s="1">
        <v>44686.45238430746</v>
      </c>
      <c r="J41" t="s">
        <v>240</v>
      </c>
      <c r="K41" t="s">
        <v>208</v>
      </c>
      <c r="L41" s="1">
        <v>42803</v>
      </c>
      <c r="M41" t="s">
        <v>97</v>
      </c>
      <c r="N41" t="s">
        <v>98</v>
      </c>
      <c r="Q41" t="s">
        <v>241</v>
      </c>
      <c r="S41" t="b">
        <v>1</v>
      </c>
      <c r="U41" s="2">
        <f>HYPERLINK("https://sbirkapp.gov.cz/detail/SPPHPT6DOAC3L4AE", "https://sbirkapp.gov.cz/detail/SPPHPT6DOAC3L4AE")</f>
        <v>0</v>
      </c>
      <c r="V41" t="s">
        <v>242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243</v>
      </c>
      <c r="F42" t="s">
        <v>37</v>
      </c>
      <c r="G42" t="s">
        <v>244</v>
      </c>
      <c r="H42" s="1">
        <v>42815</v>
      </c>
      <c r="I42" s="1">
        <v>44686.45235843023</v>
      </c>
      <c r="J42" t="s">
        <v>245</v>
      </c>
      <c r="K42" t="s">
        <v>208</v>
      </c>
      <c r="L42" s="1">
        <v>42815</v>
      </c>
      <c r="M42" t="s">
        <v>246</v>
      </c>
      <c r="N42" t="s">
        <v>247</v>
      </c>
      <c r="Q42" t="s">
        <v>248</v>
      </c>
      <c r="S42" t="b">
        <v>1</v>
      </c>
      <c r="U42" s="2">
        <f>HYPERLINK("https://sbirkapp.gov.cz/detail/SPPFNLMWHWUMUAUE", "https://sbirkapp.gov.cz/detail/SPPFNLMWHWUMUAUE")</f>
        <v>0</v>
      </c>
      <c r="V42" t="s">
        <v>249</v>
      </c>
      <c r="W42">
        <v>2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250</v>
      </c>
      <c r="F43" t="s">
        <v>37</v>
      </c>
      <c r="G43" t="s">
        <v>147</v>
      </c>
      <c r="H43" s="1">
        <v>43074</v>
      </c>
      <c r="I43" s="1">
        <v>44686.45231079082</v>
      </c>
      <c r="J43" t="s">
        <v>251</v>
      </c>
      <c r="K43" t="s">
        <v>208</v>
      </c>
      <c r="L43" s="1">
        <v>43075</v>
      </c>
      <c r="M43" t="s">
        <v>148</v>
      </c>
      <c r="N43" t="s">
        <v>149</v>
      </c>
      <c r="O43" t="s">
        <v>150</v>
      </c>
      <c r="S43" t="b">
        <v>1</v>
      </c>
      <c r="U43" s="2">
        <f>HYPERLINK("https://sbirkapp.gov.cz/detail/SPPYE6L67K6H6XOI", "https://sbirkapp.gov.cz/detail/SPPYE6L67K6H6XOI")</f>
        <v>0</v>
      </c>
      <c r="V43" t="s">
        <v>252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253</v>
      </c>
      <c r="F44" t="s">
        <v>28</v>
      </c>
      <c r="G44" t="s">
        <v>254</v>
      </c>
      <c r="H44" s="1">
        <v>43234</v>
      </c>
      <c r="I44" s="1">
        <v>44686.45225584674</v>
      </c>
      <c r="J44" t="s">
        <v>255</v>
      </c>
      <c r="K44" t="s">
        <v>208</v>
      </c>
      <c r="L44" s="1">
        <v>43235</v>
      </c>
      <c r="M44" t="s">
        <v>164</v>
      </c>
      <c r="N44" t="s">
        <v>165</v>
      </c>
      <c r="O44" t="s">
        <v>256</v>
      </c>
      <c r="S44" t="s">
        <v>167</v>
      </c>
      <c r="T44" t="s">
        <v>168</v>
      </c>
      <c r="U44" s="2">
        <f>HYPERLINK("https://sbirkapp.gov.cz/detail/SPPQUZWBVXTTYRTW", "https://sbirkapp.gov.cz/detail/SPPQUZWBVXTTYRTW")</f>
        <v>0</v>
      </c>
      <c r="V44" t="s">
        <v>257</v>
      </c>
      <c r="W44">
        <v>2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258</v>
      </c>
      <c r="F45" t="s">
        <v>28</v>
      </c>
      <c r="G45" t="s">
        <v>259</v>
      </c>
      <c r="H45" s="1">
        <v>42522</v>
      </c>
      <c r="I45" s="1">
        <v>44686.43641576486</v>
      </c>
      <c r="J45" t="s">
        <v>260</v>
      </c>
      <c r="K45" t="s">
        <v>208</v>
      </c>
      <c r="L45" s="1">
        <v>42522</v>
      </c>
      <c r="M45" t="s">
        <v>261</v>
      </c>
      <c r="N45" t="s">
        <v>262</v>
      </c>
      <c r="S45" t="b">
        <v>1</v>
      </c>
      <c r="U45" s="2">
        <f>HYPERLINK("https://sbirkapp.gov.cz/detail/SPP4TIUIV22LAQG6", "https://sbirkapp.gov.cz/detail/SPP4TIUIV22LAQG6")</f>
        <v>0</v>
      </c>
      <c r="V45" t="s">
        <v>263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264</v>
      </c>
      <c r="F46" t="s">
        <v>28</v>
      </c>
      <c r="G46" t="s">
        <v>265</v>
      </c>
      <c r="H46" s="1">
        <v>42760</v>
      </c>
      <c r="I46" s="1">
        <v>44686.43640782504</v>
      </c>
      <c r="J46" t="s">
        <v>266</v>
      </c>
      <c r="K46" t="s">
        <v>208</v>
      </c>
      <c r="L46" s="1">
        <v>42760</v>
      </c>
      <c r="M46" t="s">
        <v>164</v>
      </c>
      <c r="N46" t="s">
        <v>165</v>
      </c>
      <c r="Q46" t="s">
        <v>267</v>
      </c>
      <c r="S46" t="s">
        <v>167</v>
      </c>
      <c r="T46" t="s">
        <v>168</v>
      </c>
      <c r="U46" s="2">
        <f>HYPERLINK("https://sbirkapp.gov.cz/detail/SPPUTSXOVCDCK2EO", "https://sbirkapp.gov.cz/detail/SPPUTSXOVCDCK2EO")</f>
        <v>0</v>
      </c>
      <c r="V46" t="s">
        <v>268</v>
      </c>
      <c r="W46">
        <v>2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269</v>
      </c>
      <c r="F47" t="s">
        <v>37</v>
      </c>
      <c r="G47" t="s">
        <v>270</v>
      </c>
      <c r="H47" s="1">
        <v>42257</v>
      </c>
      <c r="I47" s="1">
        <v>44685.4439223786</v>
      </c>
      <c r="J47" t="s">
        <v>271</v>
      </c>
      <c r="K47" t="s">
        <v>208</v>
      </c>
      <c r="L47" s="1">
        <v>42258</v>
      </c>
      <c r="M47" t="s">
        <v>272</v>
      </c>
      <c r="N47" t="s">
        <v>273</v>
      </c>
      <c r="R47" t="s">
        <v>274</v>
      </c>
      <c r="S47" t="b">
        <v>0</v>
      </c>
      <c r="T47" s="1">
        <v>45658</v>
      </c>
      <c r="U47" s="2">
        <f>HYPERLINK("https://sbirkapp.gov.cz/detail/SPPAALK3WKOTTECS", "https://sbirkapp.gov.cz/detail/SPPAALK3WKOTTECS")</f>
        <v>0</v>
      </c>
      <c r="V47" t="s">
        <v>275</v>
      </c>
      <c r="W47">
        <v>1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276</v>
      </c>
      <c r="F48" t="s">
        <v>28</v>
      </c>
      <c r="G48" t="s">
        <v>162</v>
      </c>
      <c r="H48" s="1">
        <v>41626</v>
      </c>
      <c r="I48" s="1">
        <v>44685.43707984282</v>
      </c>
      <c r="J48" t="s">
        <v>277</v>
      </c>
      <c r="K48" t="s">
        <v>208</v>
      </c>
      <c r="L48" s="1">
        <v>41626</v>
      </c>
      <c r="M48" t="s">
        <v>164</v>
      </c>
      <c r="N48" t="s">
        <v>165</v>
      </c>
      <c r="R48" t="s">
        <v>278</v>
      </c>
      <c r="S48" t="b">
        <v>0</v>
      </c>
      <c r="T48" s="1">
        <v>45066</v>
      </c>
      <c r="U48" s="2">
        <f>HYPERLINK("https://sbirkapp.gov.cz/detail/SPPBWUFL2FHTJMCE", "https://sbirkapp.gov.cz/detail/SPPBWUFL2FHTJMCE")</f>
        <v>0</v>
      </c>
      <c r="V48" t="s">
        <v>279</v>
      </c>
      <c r="W48">
        <v>2</v>
      </c>
    </row>
    <row r="49" spans="1:23">
      <c r="A49" t="s">
        <v>23</v>
      </c>
      <c r="B49" t="s">
        <v>24</v>
      </c>
      <c r="C49" t="s">
        <v>25</v>
      </c>
      <c r="D49" t="s">
        <v>26</v>
      </c>
      <c r="E49" t="s">
        <v>280</v>
      </c>
      <c r="F49" t="s">
        <v>37</v>
      </c>
      <c r="G49" t="s">
        <v>281</v>
      </c>
      <c r="H49" s="1">
        <v>41247</v>
      </c>
      <c r="I49" s="1">
        <v>44685.43707307684</v>
      </c>
      <c r="J49" t="s">
        <v>282</v>
      </c>
      <c r="K49" t="s">
        <v>208</v>
      </c>
      <c r="L49" s="1">
        <v>41613</v>
      </c>
      <c r="M49" t="s">
        <v>283</v>
      </c>
      <c r="N49" t="s">
        <v>284</v>
      </c>
      <c r="O49" t="s">
        <v>69</v>
      </c>
      <c r="S49" t="b">
        <v>1</v>
      </c>
      <c r="U49" s="2">
        <f>HYPERLINK("https://sbirkapp.gov.cz/detail/SPPOHC4K4DST7DO4", "https://sbirkapp.gov.cz/detail/SPPOHC4K4DST7DO4")</f>
        <v>0</v>
      </c>
      <c r="V49" t="s">
        <v>285</v>
      </c>
      <c r="W49">
        <v>1</v>
      </c>
    </row>
    <row r="50" spans="1:23">
      <c r="A50" t="s">
        <v>23</v>
      </c>
      <c r="B50" t="s">
        <v>24</v>
      </c>
      <c r="C50" t="s">
        <v>25</v>
      </c>
      <c r="D50" t="s">
        <v>26</v>
      </c>
      <c r="E50" t="s">
        <v>286</v>
      </c>
      <c r="F50" t="s">
        <v>37</v>
      </c>
      <c r="G50" t="s">
        <v>287</v>
      </c>
      <c r="H50" s="1">
        <v>41436</v>
      </c>
      <c r="I50" s="1">
        <v>44685.42659044618</v>
      </c>
      <c r="J50" t="s">
        <v>288</v>
      </c>
      <c r="K50" t="s">
        <v>208</v>
      </c>
      <c r="L50" s="1">
        <v>41436</v>
      </c>
      <c r="M50" t="s">
        <v>176</v>
      </c>
      <c r="N50" t="s">
        <v>177</v>
      </c>
      <c r="Q50" t="s">
        <v>289</v>
      </c>
      <c r="S50" t="b">
        <v>1</v>
      </c>
      <c r="U50" s="2">
        <f>HYPERLINK("https://sbirkapp.gov.cz/detail/SPPA5VVIWJYBMCSE", "https://sbirkapp.gov.cz/detail/SPPA5VVIWJYBMCSE")</f>
        <v>0</v>
      </c>
      <c r="V50" t="s">
        <v>290</v>
      </c>
      <c r="W50">
        <v>1</v>
      </c>
    </row>
    <row r="51" spans="1:23">
      <c r="A51" t="s">
        <v>23</v>
      </c>
      <c r="B51" t="s">
        <v>24</v>
      </c>
      <c r="C51" t="s">
        <v>25</v>
      </c>
      <c r="D51" t="s">
        <v>26</v>
      </c>
      <c r="E51" t="s">
        <v>291</v>
      </c>
      <c r="F51" t="s">
        <v>37</v>
      </c>
      <c r="G51" t="s">
        <v>292</v>
      </c>
      <c r="H51" s="1">
        <v>41163</v>
      </c>
      <c r="I51" s="1">
        <v>44685.41974050412</v>
      </c>
      <c r="J51" t="s">
        <v>293</v>
      </c>
      <c r="K51" t="s">
        <v>208</v>
      </c>
      <c r="L51" s="1">
        <v>41163</v>
      </c>
      <c r="M51" t="s">
        <v>283</v>
      </c>
      <c r="N51" t="s">
        <v>284</v>
      </c>
      <c r="Q51" t="s">
        <v>294</v>
      </c>
      <c r="R51" t="s">
        <v>295</v>
      </c>
      <c r="S51" t="b">
        <v>0</v>
      </c>
      <c r="T51" s="1">
        <v>46015</v>
      </c>
      <c r="U51" s="2">
        <f>HYPERLINK("https://sbirkapp.gov.cz/detail/SPPQMSU4FRJU7VEQ", "https://sbirkapp.gov.cz/detail/SPPQMSU4FRJU7VEQ")</f>
        <v>0</v>
      </c>
      <c r="V51" t="s">
        <v>296</v>
      </c>
      <c r="W51">
        <v>1</v>
      </c>
    </row>
    <row r="52" spans="1:23">
      <c r="A52" t="s">
        <v>23</v>
      </c>
      <c r="B52" t="s">
        <v>24</v>
      </c>
      <c r="C52" t="s">
        <v>25</v>
      </c>
      <c r="D52" t="s">
        <v>26</v>
      </c>
      <c r="E52" t="s">
        <v>297</v>
      </c>
      <c r="F52" t="s">
        <v>37</v>
      </c>
      <c r="G52" t="s">
        <v>298</v>
      </c>
      <c r="H52" s="1">
        <v>41247</v>
      </c>
      <c r="I52" s="1">
        <v>44685.4197311112</v>
      </c>
      <c r="J52" t="s">
        <v>282</v>
      </c>
      <c r="K52" t="s">
        <v>208</v>
      </c>
      <c r="L52" s="1">
        <v>41248</v>
      </c>
      <c r="M52" t="s">
        <v>148</v>
      </c>
      <c r="N52" t="s">
        <v>149</v>
      </c>
      <c r="Q52" t="s">
        <v>299</v>
      </c>
      <c r="S52" t="b">
        <v>1</v>
      </c>
      <c r="U52" s="2">
        <f>HYPERLINK("https://sbirkapp.gov.cz/detail/SPPNGB77O6IEL3J4", "https://sbirkapp.gov.cz/detail/SPPNGB77O6IEL3J4")</f>
        <v>0</v>
      </c>
      <c r="V52" t="s">
        <v>300</v>
      </c>
      <c r="W52">
        <v>1</v>
      </c>
    </row>
    <row r="53" spans="1:23">
      <c r="A53" t="s">
        <v>23</v>
      </c>
      <c r="B53" t="s">
        <v>24</v>
      </c>
      <c r="C53" t="s">
        <v>25</v>
      </c>
      <c r="D53" t="s">
        <v>26</v>
      </c>
      <c r="E53" t="s">
        <v>301</v>
      </c>
      <c r="F53" t="s">
        <v>37</v>
      </c>
      <c r="G53" t="s">
        <v>302</v>
      </c>
      <c r="H53" s="1">
        <v>40071</v>
      </c>
      <c r="I53" s="1">
        <v>44685.41919975397</v>
      </c>
      <c r="J53" t="s">
        <v>303</v>
      </c>
      <c r="K53" t="s">
        <v>208</v>
      </c>
      <c r="L53" s="1">
        <v>40071</v>
      </c>
      <c r="M53" t="s">
        <v>304</v>
      </c>
      <c r="N53" t="s">
        <v>305</v>
      </c>
      <c r="S53" t="b">
        <v>1</v>
      </c>
      <c r="U53" s="2">
        <f>HYPERLINK("https://sbirkapp.gov.cz/detail/SPPZUHMUAKH3FELY", "https://sbirkapp.gov.cz/detail/SPPZUHMUAKH3FELY")</f>
        <v>0</v>
      </c>
      <c r="V53" t="s">
        <v>306</v>
      </c>
      <c r="W53">
        <v>1</v>
      </c>
    </row>
    <row r="54" spans="1:23">
      <c r="A54" t="s">
        <v>23</v>
      </c>
      <c r="B54" t="s">
        <v>24</v>
      </c>
      <c r="C54" t="s">
        <v>25</v>
      </c>
      <c r="D54" t="s">
        <v>26</v>
      </c>
      <c r="E54" t="s">
        <v>307</v>
      </c>
      <c r="F54" t="s">
        <v>37</v>
      </c>
      <c r="G54" t="s">
        <v>308</v>
      </c>
      <c r="H54" s="1">
        <v>39994</v>
      </c>
      <c r="I54" s="1">
        <v>44685.40711541354</v>
      </c>
      <c r="J54" t="s">
        <v>309</v>
      </c>
      <c r="K54" t="s">
        <v>208</v>
      </c>
      <c r="L54" s="1">
        <v>39995</v>
      </c>
      <c r="M54" t="s">
        <v>310</v>
      </c>
      <c r="N54" t="s">
        <v>311</v>
      </c>
      <c r="O54" t="s">
        <v>312</v>
      </c>
      <c r="S54" t="b">
        <v>1</v>
      </c>
      <c r="U54" s="2">
        <f>HYPERLINK("https://sbirkapp.gov.cz/detail/SPPA3TD3KC6FZL7M", "https://sbirkapp.gov.cz/detail/SPPA3TD3KC6FZL7M")</f>
        <v>0</v>
      </c>
      <c r="V54" t="s">
        <v>313</v>
      </c>
      <c r="W54">
        <v>1</v>
      </c>
    </row>
    <row r="55" spans="1:23">
      <c r="A55" t="s">
        <v>23</v>
      </c>
      <c r="B55" t="s">
        <v>24</v>
      </c>
      <c r="C55" t="s">
        <v>25</v>
      </c>
      <c r="D55" t="s">
        <v>26</v>
      </c>
      <c r="E55" t="s">
        <v>314</v>
      </c>
      <c r="F55" t="s">
        <v>37</v>
      </c>
      <c r="G55" t="s">
        <v>315</v>
      </c>
      <c r="H55" s="1">
        <v>39875</v>
      </c>
      <c r="I55" s="1">
        <v>44685.40183063105</v>
      </c>
      <c r="J55" t="s">
        <v>316</v>
      </c>
      <c r="K55" t="s">
        <v>208</v>
      </c>
      <c r="L55" s="1">
        <v>39876</v>
      </c>
      <c r="M55" t="s">
        <v>317</v>
      </c>
      <c r="N55" t="s">
        <v>318</v>
      </c>
      <c r="S55" t="b">
        <v>1</v>
      </c>
      <c r="U55" s="2">
        <f>HYPERLINK("https://sbirkapp.gov.cz/detail/SPPE5W3LQF6KHB62", "https://sbirkapp.gov.cz/detail/SPPE5W3LQF6KHB62")</f>
        <v>0</v>
      </c>
      <c r="V55" t="s">
        <v>319</v>
      </c>
      <c r="W55">
        <v>1</v>
      </c>
    </row>
    <row r="56" spans="1:23">
      <c r="A56" t="s">
        <v>23</v>
      </c>
      <c r="B56" t="s">
        <v>24</v>
      </c>
      <c r="C56" t="s">
        <v>25</v>
      </c>
      <c r="D56" t="s">
        <v>26</v>
      </c>
      <c r="E56" t="s">
        <v>320</v>
      </c>
      <c r="F56" t="s">
        <v>37</v>
      </c>
      <c r="G56" t="s">
        <v>321</v>
      </c>
      <c r="H56" s="1">
        <v>44683</v>
      </c>
      <c r="I56" s="1">
        <v>44684.35324647868</v>
      </c>
      <c r="J56" t="s">
        <v>322</v>
      </c>
      <c r="K56" t="s">
        <v>31</v>
      </c>
      <c r="M56" t="s">
        <v>323</v>
      </c>
      <c r="N56" t="s">
        <v>324</v>
      </c>
      <c r="O56" t="s">
        <v>42</v>
      </c>
      <c r="S56" t="b">
        <v>1</v>
      </c>
      <c r="U56" s="2">
        <f>HYPERLINK("https://sbirkapp.gov.cz/detail/SPPLNHTSVRK5CIXY", "https://sbirkapp.gov.cz/detail/SPPLNHTSVRK5CIXY")</f>
        <v>0</v>
      </c>
      <c r="V56" t="s">
        <v>325</v>
      </c>
      <c r="W56">
        <v>1</v>
      </c>
    </row>
    <row r="57" spans="1:23">
      <c r="A57" t="s">
        <v>23</v>
      </c>
      <c r="B57" t="s">
        <v>24</v>
      </c>
      <c r="C57" t="s">
        <v>25</v>
      </c>
      <c r="D57" t="s">
        <v>26</v>
      </c>
      <c r="E57" t="s">
        <v>326</v>
      </c>
      <c r="F57" t="s">
        <v>37</v>
      </c>
      <c r="G57" t="s">
        <v>327</v>
      </c>
      <c r="H57" s="1">
        <v>44452</v>
      </c>
      <c r="I57" s="1">
        <v>44678.58446402465</v>
      </c>
      <c r="J57" t="s">
        <v>328</v>
      </c>
      <c r="K57" t="s">
        <v>208</v>
      </c>
      <c r="L57" s="1">
        <v>44453</v>
      </c>
      <c r="M57" t="s">
        <v>40</v>
      </c>
      <c r="N57" t="s">
        <v>41</v>
      </c>
      <c r="Q57" t="s">
        <v>329</v>
      </c>
      <c r="S57" t="b">
        <v>1</v>
      </c>
      <c r="U57" s="2">
        <f>HYPERLINK("https://sbirkapp.gov.cz/detail/SPPYDDIKOQPLSCLC", "https://sbirkapp.gov.cz/detail/SPPYDDIKOQPLSCLC")</f>
        <v>0</v>
      </c>
      <c r="V57" t="s">
        <v>330</v>
      </c>
      <c r="W57">
        <v>2</v>
      </c>
    </row>
    <row r="58" spans="1:23">
      <c r="A58" t="s">
        <v>23</v>
      </c>
      <c r="B58" t="s">
        <v>24</v>
      </c>
      <c r="C58" t="s">
        <v>25</v>
      </c>
      <c r="D58" t="s">
        <v>26</v>
      </c>
      <c r="E58" t="s">
        <v>331</v>
      </c>
      <c r="F58" t="s">
        <v>37</v>
      </c>
      <c r="G58" t="s">
        <v>332</v>
      </c>
      <c r="H58" s="1">
        <v>39252</v>
      </c>
      <c r="I58" s="1">
        <v>44678.5844512176</v>
      </c>
      <c r="J58" t="s">
        <v>333</v>
      </c>
      <c r="K58" t="s">
        <v>208</v>
      </c>
      <c r="L58" s="1">
        <v>39253</v>
      </c>
      <c r="M58" t="s">
        <v>195</v>
      </c>
      <c r="N58" t="s">
        <v>196</v>
      </c>
      <c r="O58" t="s">
        <v>197</v>
      </c>
      <c r="S58" t="b">
        <v>1</v>
      </c>
      <c r="U58" s="2">
        <f>HYPERLINK("https://sbirkapp.gov.cz/detail/SPP4EKOKZSIJ2FB4", "https://sbirkapp.gov.cz/detail/SPP4EKOKZSIJ2FB4")</f>
        <v>0</v>
      </c>
      <c r="V58" t="s">
        <v>334</v>
      </c>
      <c r="W58">
        <v>1</v>
      </c>
    </row>
    <row r="59" spans="1:23">
      <c r="A59" t="s">
        <v>23</v>
      </c>
      <c r="B59" t="s">
        <v>24</v>
      </c>
      <c r="C59" t="s">
        <v>25</v>
      </c>
      <c r="D59" t="s">
        <v>26</v>
      </c>
      <c r="E59" t="s">
        <v>335</v>
      </c>
      <c r="F59" t="s">
        <v>37</v>
      </c>
      <c r="G59" t="s">
        <v>336</v>
      </c>
      <c r="H59" s="1">
        <v>39602</v>
      </c>
      <c r="I59" s="1">
        <v>44678.57553108269</v>
      </c>
      <c r="J59" t="s">
        <v>337</v>
      </c>
      <c r="K59" t="s">
        <v>208</v>
      </c>
      <c r="L59" s="1">
        <v>39602</v>
      </c>
      <c r="M59" t="s">
        <v>189</v>
      </c>
      <c r="N59" t="s">
        <v>190</v>
      </c>
      <c r="Q59" t="s">
        <v>338</v>
      </c>
      <c r="S59" t="b">
        <v>1</v>
      </c>
      <c r="U59" s="2">
        <f>HYPERLINK("https://sbirkapp.gov.cz/detail/SPPCYZ6UNQGX4FGS", "https://sbirkapp.gov.cz/detail/SPPCYZ6UNQGX4FGS")</f>
        <v>0</v>
      </c>
      <c r="V59" t="s">
        <v>339</v>
      </c>
      <c r="W59">
        <v>1</v>
      </c>
    </row>
    <row r="60" spans="1:23">
      <c r="A60" t="s">
        <v>23</v>
      </c>
      <c r="B60" t="s">
        <v>24</v>
      </c>
      <c r="C60" t="s">
        <v>25</v>
      </c>
      <c r="D60" t="s">
        <v>26</v>
      </c>
      <c r="E60" t="s">
        <v>340</v>
      </c>
      <c r="F60" t="s">
        <v>37</v>
      </c>
      <c r="G60" t="s">
        <v>332</v>
      </c>
      <c r="H60" s="1">
        <v>38468</v>
      </c>
      <c r="I60" s="1">
        <v>44678.56554056019</v>
      </c>
      <c r="J60" t="s">
        <v>341</v>
      </c>
      <c r="K60" t="s">
        <v>208</v>
      </c>
      <c r="L60" s="1">
        <v>38469</v>
      </c>
      <c r="M60" t="s">
        <v>195</v>
      </c>
      <c r="N60" t="s">
        <v>196</v>
      </c>
      <c r="O60" t="s">
        <v>197</v>
      </c>
      <c r="S60" t="b">
        <v>1</v>
      </c>
      <c r="U60" s="2">
        <f>HYPERLINK("https://sbirkapp.gov.cz/detail/SPPLCWVQBQSDFCNC", "https://sbirkapp.gov.cz/detail/SPPLCWVQBQSDFCNC")</f>
        <v>0</v>
      </c>
      <c r="V60" t="s">
        <v>342</v>
      </c>
      <c r="W60">
        <v>1</v>
      </c>
    </row>
    <row r="61" spans="1:23">
      <c r="A61" t="s">
        <v>23</v>
      </c>
      <c r="B61" t="s">
        <v>24</v>
      </c>
      <c r="C61" t="s">
        <v>25</v>
      </c>
      <c r="D61" t="s">
        <v>26</v>
      </c>
      <c r="E61" t="s">
        <v>343</v>
      </c>
      <c r="F61" t="s">
        <v>37</v>
      </c>
      <c r="G61" t="s">
        <v>344</v>
      </c>
      <c r="H61" s="1">
        <v>38132</v>
      </c>
      <c r="I61" s="1">
        <v>44678.54927926064</v>
      </c>
      <c r="J61" t="s">
        <v>345</v>
      </c>
      <c r="K61" t="s">
        <v>208</v>
      </c>
      <c r="L61" s="1">
        <v>38133</v>
      </c>
      <c r="M61" t="s">
        <v>346</v>
      </c>
      <c r="N61" t="s">
        <v>347</v>
      </c>
      <c r="S61" t="b">
        <v>1</v>
      </c>
      <c r="U61" s="2">
        <f>HYPERLINK("https://sbirkapp.gov.cz/detail/SPPJFSLJJR4HLVGG", "https://sbirkapp.gov.cz/detail/SPPJFSLJJR4HLVGG")</f>
        <v>0</v>
      </c>
      <c r="V61" t="s">
        <v>348</v>
      </c>
      <c r="W61">
        <v>1</v>
      </c>
    </row>
    <row r="62" spans="1:23">
      <c r="A62" t="s">
        <v>23</v>
      </c>
      <c r="B62" t="s">
        <v>24</v>
      </c>
      <c r="C62" t="s">
        <v>25</v>
      </c>
      <c r="D62" t="s">
        <v>26</v>
      </c>
      <c r="E62" t="s">
        <v>349</v>
      </c>
      <c r="F62" t="s">
        <v>37</v>
      </c>
      <c r="G62" t="s">
        <v>350</v>
      </c>
      <c r="H62" s="1">
        <v>37201</v>
      </c>
      <c r="I62" s="1">
        <v>44676.69562171508</v>
      </c>
      <c r="J62" t="s">
        <v>351</v>
      </c>
      <c r="K62" t="s">
        <v>208</v>
      </c>
      <c r="L62" s="1">
        <v>37202</v>
      </c>
      <c r="M62" t="s">
        <v>310</v>
      </c>
      <c r="N62" t="s">
        <v>311</v>
      </c>
      <c r="Q62" t="s">
        <v>352</v>
      </c>
      <c r="R62" t="s">
        <v>274</v>
      </c>
      <c r="S62" t="b">
        <v>0</v>
      </c>
      <c r="T62" s="1">
        <v>45658</v>
      </c>
      <c r="U62" s="2">
        <f>HYPERLINK("https://sbirkapp.gov.cz/detail/SPPYNV5DTP6PDFSU", "https://sbirkapp.gov.cz/detail/SPPYNV5DTP6PDFSU")</f>
        <v>0</v>
      </c>
      <c r="V62" t="s">
        <v>353</v>
      </c>
      <c r="W62">
        <v>1</v>
      </c>
    </row>
    <row r="63" spans="1:23">
      <c r="A63" t="s">
        <v>23</v>
      </c>
      <c r="B63" t="s">
        <v>24</v>
      </c>
      <c r="C63" t="s">
        <v>25</v>
      </c>
      <c r="D63" t="s">
        <v>26</v>
      </c>
      <c r="E63" t="s">
        <v>354</v>
      </c>
      <c r="F63" t="s">
        <v>37</v>
      </c>
      <c r="G63" t="s">
        <v>355</v>
      </c>
      <c r="H63" s="1">
        <v>38132</v>
      </c>
      <c r="I63" s="1">
        <v>44676.6956146645</v>
      </c>
      <c r="J63" t="s">
        <v>345</v>
      </c>
      <c r="K63" t="s">
        <v>208</v>
      </c>
      <c r="L63" s="1">
        <v>38133</v>
      </c>
      <c r="M63" t="s">
        <v>195</v>
      </c>
      <c r="N63" t="s">
        <v>196</v>
      </c>
      <c r="Q63" t="s">
        <v>356</v>
      </c>
      <c r="S63" t="b">
        <v>1</v>
      </c>
      <c r="U63" s="2">
        <f>HYPERLINK("https://sbirkapp.gov.cz/detail/SPPYAH26ZNMDW5YW", "https://sbirkapp.gov.cz/detail/SPPYAH26ZNMDW5YW")</f>
        <v>0</v>
      </c>
      <c r="V63" t="s">
        <v>357</v>
      </c>
      <c r="W63">
        <v>2</v>
      </c>
    </row>
    <row r="64" spans="1:23">
      <c r="A64" t="s">
        <v>23</v>
      </c>
      <c r="B64" t="s">
        <v>24</v>
      </c>
      <c r="C64" t="s">
        <v>25</v>
      </c>
      <c r="D64" t="s">
        <v>26</v>
      </c>
      <c r="E64" t="s">
        <v>358</v>
      </c>
      <c r="F64" t="s">
        <v>37</v>
      </c>
      <c r="G64" t="s">
        <v>359</v>
      </c>
      <c r="H64" s="1">
        <v>44501</v>
      </c>
      <c r="I64" s="1">
        <v>44676.68242994704</v>
      </c>
      <c r="J64" t="s">
        <v>207</v>
      </c>
      <c r="K64" t="s">
        <v>208</v>
      </c>
      <c r="L64" s="1">
        <v>44502</v>
      </c>
      <c r="M64" t="s">
        <v>122</v>
      </c>
      <c r="N64" t="s">
        <v>123</v>
      </c>
      <c r="Q64" t="s">
        <v>360</v>
      </c>
      <c r="S64" t="b">
        <v>1</v>
      </c>
      <c r="U64" s="2">
        <f>HYPERLINK("https://sbirkapp.gov.cz/detail/SPPBSWBW7L7A2346", "https://sbirkapp.gov.cz/detail/SPPBSWBW7L7A2346")</f>
        <v>0</v>
      </c>
      <c r="V64" t="s">
        <v>361</v>
      </c>
      <c r="W64">
        <v>1</v>
      </c>
    </row>
    <row r="65" spans="1:23">
      <c r="A65" t="s">
        <v>23</v>
      </c>
      <c r="B65" t="s">
        <v>24</v>
      </c>
      <c r="C65" t="s">
        <v>25</v>
      </c>
      <c r="D65" t="s">
        <v>26</v>
      </c>
      <c r="E65" t="s">
        <v>362</v>
      </c>
      <c r="F65" t="s">
        <v>28</v>
      </c>
      <c r="G65" t="s">
        <v>363</v>
      </c>
      <c r="H65" s="1">
        <v>44447</v>
      </c>
      <c r="I65" s="1">
        <v>44676.68241838936</v>
      </c>
      <c r="J65" t="s">
        <v>364</v>
      </c>
      <c r="K65" t="s">
        <v>208</v>
      </c>
      <c r="L65" s="1">
        <v>44448</v>
      </c>
      <c r="M65" t="s">
        <v>365</v>
      </c>
      <c r="N65" t="s">
        <v>366</v>
      </c>
      <c r="S65" t="b">
        <v>1</v>
      </c>
      <c r="U65" s="2">
        <f>HYPERLINK("https://sbirkapp.gov.cz/detail/SPPRIUOBR66FK72G", "https://sbirkapp.gov.cz/detail/SPPRIUOBR66FK72G")</f>
        <v>0</v>
      </c>
      <c r="V65" t="s">
        <v>367</v>
      </c>
      <c r="W65">
        <v>1</v>
      </c>
    </row>
    <row r="66" spans="1:23">
      <c r="A66" t="s">
        <v>23</v>
      </c>
      <c r="B66" t="s">
        <v>24</v>
      </c>
      <c r="C66" t="s">
        <v>25</v>
      </c>
      <c r="D66" t="s">
        <v>26</v>
      </c>
      <c r="E66" t="s">
        <v>368</v>
      </c>
      <c r="F66" t="s">
        <v>37</v>
      </c>
      <c r="G66" t="s">
        <v>58</v>
      </c>
      <c r="H66" s="1">
        <v>44641</v>
      </c>
      <c r="I66" s="1">
        <v>44642.36573166952</v>
      </c>
      <c r="J66" t="s">
        <v>369</v>
      </c>
      <c r="K66" t="s">
        <v>31</v>
      </c>
      <c r="M66" t="s">
        <v>60</v>
      </c>
      <c r="N66" t="s">
        <v>61</v>
      </c>
      <c r="O66" t="s">
        <v>62</v>
      </c>
      <c r="S66" t="b">
        <v>1</v>
      </c>
      <c r="U66" s="2">
        <f>HYPERLINK("https://sbirkapp.gov.cz/detail/SPPXQTQNSMG7FVQY", "https://sbirkapp.gov.cz/detail/SPPXQTQNSMG7FVQY")</f>
        <v>0</v>
      </c>
      <c r="V66" t="s">
        <v>370</v>
      </c>
      <c r="W66">
        <v>1</v>
      </c>
    </row>
    <row r="67" spans="1:23">
      <c r="A67" t="s">
        <v>23</v>
      </c>
      <c r="B67" t="s">
        <v>24</v>
      </c>
      <c r="C67" t="s">
        <v>25</v>
      </c>
      <c r="D67" t="s">
        <v>26</v>
      </c>
      <c r="E67" t="s">
        <v>371</v>
      </c>
      <c r="F67" t="s">
        <v>37</v>
      </c>
      <c r="G67" t="s">
        <v>45</v>
      </c>
      <c r="H67" s="1">
        <v>44592</v>
      </c>
      <c r="I67" s="1">
        <v>44594.60862484478</v>
      </c>
      <c r="J67" t="s">
        <v>372</v>
      </c>
      <c r="K67" t="s">
        <v>31</v>
      </c>
      <c r="M67" t="s">
        <v>47</v>
      </c>
      <c r="N67" t="s">
        <v>48</v>
      </c>
      <c r="R67" t="s">
        <v>373</v>
      </c>
      <c r="S67" t="b">
        <v>0</v>
      </c>
      <c r="T67" s="1">
        <v>44927</v>
      </c>
      <c r="U67" s="2">
        <f>HYPERLINK("https://sbirkapp.gov.cz/detail/SPP5NBILTFXI5KAY", "https://sbirkapp.gov.cz/detail/SPP5NBILTFXI5KAY")</f>
        <v>0</v>
      </c>
      <c r="V67" t="s">
        <v>374</v>
      </c>
      <c r="W67">
        <v>3</v>
      </c>
    </row>
    <row r="68" spans="1:23">
      <c r="A68" t="s">
        <v>23</v>
      </c>
      <c r="B68" t="s">
        <v>24</v>
      </c>
      <c r="C68" t="s">
        <v>25</v>
      </c>
      <c r="D68" t="s">
        <v>26</v>
      </c>
      <c r="E68" t="s">
        <v>375</v>
      </c>
      <c r="F68" t="s">
        <v>37</v>
      </c>
      <c r="G68" t="s">
        <v>72</v>
      </c>
      <c r="H68" s="1">
        <v>44592</v>
      </c>
      <c r="I68" s="1">
        <v>44594.32497365084</v>
      </c>
      <c r="J68" t="s">
        <v>372</v>
      </c>
      <c r="K68" t="s">
        <v>31</v>
      </c>
      <c r="M68" t="s">
        <v>376</v>
      </c>
      <c r="N68" t="s">
        <v>377</v>
      </c>
      <c r="O68" t="s">
        <v>76</v>
      </c>
      <c r="S68" t="b">
        <v>1</v>
      </c>
      <c r="U68" s="2">
        <f>HYPERLINK("https://sbirkapp.gov.cz/detail/SPP7BTHFJL665WS6", "https://sbirkapp.gov.cz/detail/SPP7BTHFJL665WS6")</f>
        <v>0</v>
      </c>
      <c r="V68" t="s">
        <v>378</v>
      </c>
      <c r="W68">
        <v>2</v>
      </c>
    </row>
    <row r="69" spans="1:23">
      <c r="A69" t="s">
        <v>23</v>
      </c>
      <c r="B69" t="s">
        <v>24</v>
      </c>
      <c r="C69" t="s">
        <v>25</v>
      </c>
      <c r="D69" t="s">
        <v>26</v>
      </c>
      <c r="E69" t="s">
        <v>379</v>
      </c>
      <c r="F69" t="s">
        <v>28</v>
      </c>
      <c r="G69" t="s">
        <v>95</v>
      </c>
      <c r="H69" s="1">
        <v>44573</v>
      </c>
      <c r="I69" s="1">
        <v>44574.36352319862</v>
      </c>
      <c r="J69" t="s">
        <v>380</v>
      </c>
      <c r="K69" t="s">
        <v>31</v>
      </c>
      <c r="M69" t="s">
        <v>97</v>
      </c>
      <c r="N69" t="s">
        <v>98</v>
      </c>
      <c r="S69" t="b">
        <v>1</v>
      </c>
      <c r="U69" s="2">
        <f>HYPERLINK("https://sbirkapp.gov.cz/detail/SPPRYBCTGXQSD642", "https://sbirkapp.gov.cz/detail/SPPRYBCTGXQSD642")</f>
        <v>0</v>
      </c>
      <c r="V69" t="s">
        <v>381</v>
      </c>
      <c r="W69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2026-08-17T22:13:32Z</dcterms:created>
  <dcterms:modified xsi:type="dcterms:W3CDTF">2026-08-17T22:13:32Z</dcterms:modified>
</cp:coreProperties>
</file>