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<sst xmlns="http://schemas.openxmlformats.org/spreadsheetml/2006/main" count="1171" uniqueCount="408">
  <si>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</si>
  <si>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</si>
  <si>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</si>
  <si>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</si>
  <si>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</si>
  <si>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</si>
  <si>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</si>
  <si>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</si>
  <si>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</si>
  <si>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</si>
  <si>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</si>
  <si>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</si>
  <si>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</si>
  <si>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</si>
  <si>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</si>
  <si>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</si>
  <si>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</si>
  <si>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</si>
  <si>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</si>
  <si>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</si>
  <si>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</si>
  <si>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</si>
  <si>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</si>
  <si>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Ústecký kraj</t>
  </si>
  <si>
    <t>70892156</t>
  </si>
  <si>
    <t>t9zbsva</t>
  </si>
  <si>
    <t>1/2026</t>
  </si>
  <si>
    <t>Nařízení</t>
  </si>
  <si>
    <t>o zřízení Přírodní rezervace Havraní ostrov</t>
  </si>
  <si>
    <t>2026-03-21</t>
  </si>
  <si>
    <t>Běžný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</si>
  <si>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</si>
  <si>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</si>
  <si>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1660252141</t>
  </si>
  <si>
    <t>4/2025</t>
  </si>
  <si>
    <t>kterým se stanoví podmínky k zabezpečení zdrojů vody k hašení požárů</t>
  </si>
  <si>
    <t>2025-04-16</t>
  </si>
  <si>
    <t xml:space="preserve">požární ochrana - zdroje vody k hašení </t>
  </si>
  <si>
    <t>zákon č. 133/1985 Sb., o požární ochraně - § 27 odst. 2  písm. b) bod 2.</t>
  </si>
  <si>
    <t>8/2012: kterým se stanoví podmínky k zabezpečení zdrojů vody k hašení na území Ústeckého kraje</t>
  </si>
  <si>
    <t>1503039583</t>
  </si>
  <si>
    <t>3/2025</t>
  </si>
  <si>
    <t>kterým se zrušuje nařízení Ústeckého kraje č. 7/2022 ze dne 12. 10. 2022, kterým se stanovují maximální ceny veřejné linkové osobní vnitrostátní silniční dopravy a železniční osobní vnitrostátní dopravy provozované v rámci integrovaných veřejných služeb na území Ústeckého kraje podle jiného právního předpisu</t>
  </si>
  <si>
    <t>2025-02-25</t>
  </si>
  <si>
    <t>zrušovací</t>
  </si>
  <si>
    <t>ústavní zákon č. 1/1993 Sb., Ústava České republiky - čl. 79 odst. 3 - zrušovací nařízení</t>
  </si>
  <si>
    <t>7/2022: kterým se stanovují maximální ceny veřejné linkové osobní vnitrostátní silniční dopravy a železniční osobní vnitrostátní dopravy provozované v rámci integrovaných veřejných služeb na území Ústeckého kraje podle jiného právního předpisu</t>
  </si>
  <si>
    <t>1477418531</t>
  </si>
  <si>
    <t>2/2025</t>
  </si>
  <si>
    <t>kterým se vydává Požární poplachový plán Ústeckého kraje</t>
  </si>
  <si>
    <t>2025-02-22</t>
  </si>
  <si>
    <t>požární ochrana - poplachový plán kraje</t>
  </si>
  <si>
    <t>zákon č. 133/1985 Sb., o požární ochraně - § 27 odst. 2  písm. a)</t>
  </si>
  <si>
    <t>8/2011: kterým se vydává Požární poplachový plán Ústeckého kraje</t>
  </si>
  <si>
    <t>1476565115</t>
  </si>
  <si>
    <t>1/2025</t>
  </si>
  <si>
    <t>kterým se stanoví podmínky k zabezpečení plošného pokrytí území Ústeckého kraje jednotkami požární ochrany</t>
  </si>
  <si>
    <t>požární ochrana - pokrytí jednotkami požární ochrany</t>
  </si>
  <si>
    <t>zákon č. 133/1985 Sb., o požární ochraně - § 27 odst. 2  písm. b) bod 1.</t>
  </si>
  <si>
    <t>7/2011: kterým se stanoví podmínky k zabezpečení plošného pokrytí území Ústeckého kraje jednotkami požární ochrany</t>
  </si>
  <si>
    <t>1476560684</t>
  </si>
  <si>
    <t>10/2024</t>
  </si>
  <si>
    <t>kterým se stanovují úseky silnic, na kterých se pro jejich malý dopravní význam nezajišťuje sjízdnost a schůdnost odstraňováním sněhu a náledí</t>
  </si>
  <si>
    <t>2025-01-01</t>
  </si>
  <si>
    <t>pozemní komunikace - vyznačení neudržovaných úseků</t>
  </si>
  <si>
    <t xml:space="preserve">zákon č. 13/1997 Sb., o pozemních komunikacích - § 27 odst. 5 </t>
  </si>
  <si>
    <t>3/2023: kterým se stanovují úseky silnic, na kterých se pro jejich malý dopravní význam nezajišťuje sjízdnost a schůdnost odstraňováním sněhu a náledí</t>
  </si>
  <si>
    <t>1453554453</t>
  </si>
  <si>
    <t>9/2024</t>
  </si>
  <si>
    <t>o zřízení Přírodní rezervace Pražská pole</t>
  </si>
  <si>
    <t>2024-11-05</t>
  </si>
  <si>
    <t>ochrana přírody a krajiny - zřízení přírodní rezervace ; ochrana přírody a krajiny - vyhlášení ochranného pásma přírodní rezervace</t>
  </si>
  <si>
    <t>zákon č. 114/1992 Sb., o ochraně přírody a krajiny - § 77a odst. 2 a § 33 odst. 1 - zřízení přírodní rezervace ; zákon č. 114/1992 Sb., o ochraně přírody a krajiny - § 77a odst. 2 a § 37 odst. 1 - vyhlášení ochranného pásma přírodní rezervace</t>
  </si>
  <si>
    <t>2/2024: o zřízení Přírodní rezervace Pražská pole</t>
  </si>
  <si>
    <t>1428266663</t>
  </si>
  <si>
    <t>8/2024</t>
  </si>
  <si>
    <t>o zřízení Přírodního parku Střední Krušnohoří</t>
  </si>
  <si>
    <t>2024-10-18</t>
  </si>
  <si>
    <t>ochrana přírody a krajiny - zřízení přírodního parku</t>
  </si>
  <si>
    <t>zákon č. 114/1992 Sb., o ochraně přírody a krajiny - § 77a odst. 2 a § 12 odst. 3 - zřízení přírodního parku</t>
  </si>
  <si>
    <t>1420520410</t>
  </si>
  <si>
    <t>7/2024</t>
  </si>
  <si>
    <t>o zřízení Přírodní rezervace Horská louka u Háje</t>
  </si>
  <si>
    <t>2024-09-10</t>
  </si>
  <si>
    <t>1403272970</t>
  </si>
  <si>
    <t>6/2024</t>
  </si>
  <si>
    <t>o zřízení Přírodní rezervace Točník - Kapucín a stanovení jejích bližších ochranných podmínek</t>
  </si>
  <si>
    <t>2024-06-05</t>
  </si>
  <si>
    <t>1361726577</t>
  </si>
  <si>
    <t>5/2024</t>
  </si>
  <si>
    <t>kterým se mění nařízení Ústeckého kraje č. 6/2022 o zřízení Přírodní památky Sluňáky</t>
  </si>
  <si>
    <t>2024-04-06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</si>
  <si>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</si>
  <si>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</si>
  <si>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6/2022: o zřízení Přírodní památky Sluňáky</t>
  </si>
  <si>
    <t>1333455781</t>
  </si>
  <si>
    <t>4/2024</t>
  </si>
  <si>
    <t>o zřízení Přírodní památky Kokrháč</t>
  </si>
  <si>
    <t>1333441336</t>
  </si>
  <si>
    <t>3/2024</t>
  </si>
  <si>
    <t>o zřízení Přírodní památky Vinařský rybník</t>
  </si>
  <si>
    <t>ochrana přírody a krajiny - zřízení přírodní památky ; ochrana přírody a krajiny - vyhlášení ochranného pásma přírodní památky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</si>
  <si>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památky</t>
  </si>
  <si>
    <t>1333430443</t>
  </si>
  <si>
    <t>2/2024</t>
  </si>
  <si>
    <t>9/2024: o zřízení Přírodní rezervace Pražská pole</t>
  </si>
  <si>
    <t>1333415448</t>
  </si>
  <si>
    <t>1/2024</t>
  </si>
  <si>
    <t>o zřízení Přírodní památky Vápenka v Háji u Loučné pod Klínovcem</t>
  </si>
  <si>
    <t>2024-02-24</t>
  </si>
  <si>
    <t>1312945497</t>
  </si>
  <si>
    <t>3/2023</t>
  </si>
  <si>
    <t>2024-01-05</t>
  </si>
  <si>
    <t>8/2022: kterým se stanovují úseky silnic, na kterých se pro jejich malý dopravní význam nezajišťuje sjízdnost a schůdnost odstraňováním sněhu a náledí</t>
  </si>
  <si>
    <t>10/2024: kterým se stanovují úseky silnic, na kterých se pro jejich malý dopravní význam nezajišťuje sjízdnost a schůdnost odstraňováním sněhu a náledí</t>
  </si>
  <si>
    <t>1289270501</t>
  </si>
  <si>
    <t>2/2023</t>
  </si>
  <si>
    <t>Obecně závazná vyhláška</t>
  </si>
  <si>
    <t>kterou se vyhlašuje závazná část aktualizovaného Plánu odpadového hospodářství Ústeckého kraje pro období 2016 – 2025 s výhledem do roku 2035</t>
  </si>
  <si>
    <t>2023-12-05</t>
  </si>
  <si>
    <t xml:space="preserve">plán odpadového hospodářství kraje </t>
  </si>
  <si>
    <t>zákon č. 185/2001 Sb., o odpadech a o změně některých dalších zákonů - § 43 odst. 11 a § 78 odst. 1 písm. c)</t>
  </si>
  <si>
    <t>2/2016: kterou se vyhlašuje závazná část Plánu odpadového hospodářství Ústeckého kraje pro období 2016 – 2025</t>
  </si>
  <si>
    <t>1274162444</t>
  </si>
  <si>
    <t>1/2023</t>
  </si>
  <si>
    <t>o zřízení Přírodní památky Mědník</t>
  </si>
  <si>
    <t>2023-11-17</t>
  </si>
  <si>
    <t>1263688078</t>
  </si>
  <si>
    <t>8/2012</t>
  </si>
  <si>
    <t>kterým se stanoví podmínky k zabezpečení zdrojů vody k hašení na území Ústeckého kraje</t>
  </si>
  <si>
    <t>2012-05-15</t>
  </si>
  <si>
    <t>Dle přechodného ustanovení</t>
  </si>
  <si>
    <t>4/2025: kterým se stanoví podmínky k zabezpečení zdrojů vody k hašení požárů</t>
  </si>
  <si>
    <t>1171214540</t>
  </si>
  <si>
    <t>8/2011</t>
  </si>
  <si>
    <t>2011-11-25</t>
  </si>
  <si>
    <t>2/2025: kterým se vydává Požární poplachový plán Ústeckého kraje</t>
  </si>
  <si>
    <t>1171209843</t>
  </si>
  <si>
    <t>7/2011</t>
  </si>
  <si>
    <t>1/2025: kterým se stanoví podmínky k zabezpečení plošného pokrytí území Ústeckého kraje jednotkami požární ochrany</t>
  </si>
  <si>
    <t>1171203814</t>
  </si>
  <si>
    <t>7/2003</t>
  </si>
  <si>
    <t>kterým se stanoví podmínky k zabezpečení požární ochrany při akcích, kterých se zúčastňuje větší počet osob</t>
  </si>
  <si>
    <t>2004-01-06</t>
  </si>
  <si>
    <t>požární ochrana - podmínky při akcích</t>
  </si>
  <si>
    <t>zákon č. 133/1985 Sb., o požární ochraně - § 27 odst. 2  písm. b) bod 5.</t>
  </si>
  <si>
    <t>1171195375</t>
  </si>
  <si>
    <t>6/2003</t>
  </si>
  <si>
    <t>kterým se stanoví podmínky k zabezpečení požární ochrany v budovách zvláštního významu</t>
  </si>
  <si>
    <t>požární ochrana - budovy zvláštního významu</t>
  </si>
  <si>
    <t>zákon č. 133/1985 Sb., o požární ochraně - § 27 odst. 2  písm. b) bod 4.</t>
  </si>
  <si>
    <t>1171191635</t>
  </si>
  <si>
    <t>5/2003</t>
  </si>
  <si>
    <t>kterým se stanoví podmínky k zabezpečení požární ochrany v době zvýšeného nebezpečí vzniku požárů</t>
  </si>
  <si>
    <t>požární ochrana - zvýšené nebezpečí vzniku požáru</t>
  </si>
  <si>
    <t>zákon č. 133/1985 Sb., o požární ochraně - § 27 odst. 2  písm. b) bod 3.</t>
  </si>
  <si>
    <t>1171186446</t>
  </si>
  <si>
    <t>8/2019</t>
  </si>
  <si>
    <t>o zřízení Přírodní rezervace Vlčí důl a stanovení jejích bližších ochranných podmínek</t>
  </si>
  <si>
    <t>2019-03-16</t>
  </si>
  <si>
    <t>1126531207</t>
  </si>
  <si>
    <t>7/2019</t>
  </si>
  <si>
    <t>o zřízení Přírodní památky Pod Lysou horou a stanovení jejích bližších ochranných podmínek</t>
  </si>
  <si>
    <t>1126529265</t>
  </si>
  <si>
    <t>6/2019</t>
  </si>
  <si>
    <t>o zřízení Přírodní památky Lomské údolí a stanovení jejích bližších ochranných podmínek</t>
  </si>
  <si>
    <t>1126524709</t>
  </si>
  <si>
    <t>5/2019</t>
  </si>
  <si>
    <t>o zřízení Přírodní památky Drmaly a stanovení jejích bližších ochranných podmínek</t>
  </si>
  <si>
    <t>1126519651</t>
  </si>
  <si>
    <t>4/2019</t>
  </si>
  <si>
    <t>o zřízení Přírodní památky Domaslavické údolí a stanovení jejích bližších ochranných podmínek</t>
  </si>
  <si>
    <t>1126517552</t>
  </si>
  <si>
    <t>3/2019</t>
  </si>
  <si>
    <t>o zřízení Přírodní památky Cínovecký hřbet a stanovení jejích bližších ochranných podmínek</t>
  </si>
  <si>
    <t>1126515456</t>
  </si>
  <si>
    <t>2/2019</t>
  </si>
  <si>
    <t>o zřízení Přírodní památky Červený Hrádek a stanovení jejích bližších ochranných podmínek</t>
  </si>
  <si>
    <t>1126512836</t>
  </si>
  <si>
    <t>5/2016</t>
  </si>
  <si>
    <t>o zřízení Přírodní památky Jalovcové stráně nad Vrbičkou a stanovení jejích bližších ochranných podmínek</t>
  </si>
  <si>
    <t>2016-09-14</t>
  </si>
  <si>
    <t>1126215201</t>
  </si>
  <si>
    <t>4/2016</t>
  </si>
  <si>
    <t>o zřízení Přírodní rezervace Grünwaldské vřesoviště a stanovení jejích bližších ochranných podmínek</t>
  </si>
  <si>
    <t>1126195494</t>
  </si>
  <si>
    <t>2/2016</t>
  </si>
  <si>
    <t>kterou se vyhlašuje závazná část Plánu odpadového hospodářství Ústeckého kraje pro období 2016 – 2025</t>
  </si>
  <si>
    <t>2016-04-08</t>
  </si>
  <si>
    <t>2/2023: kterou se vyhlašuje závazná část aktualizovaného Plánu odpadového hospodářství Ústeckého kraje pro období 2016 – 2025 s výhledem do roku 2035</t>
  </si>
  <si>
    <t>1126181212</t>
  </si>
  <si>
    <t>1/2016</t>
  </si>
  <si>
    <t>o zřízení Přírodní památky Vrbina u Nové Vsi a stanovení jejích bližších ochranných podmínek</t>
  </si>
  <si>
    <t>2016-02-06</t>
  </si>
  <si>
    <t>1126174101</t>
  </si>
  <si>
    <t>6/2015</t>
  </si>
  <si>
    <t xml:space="preserve">o zřízení Přírodní památky V Hlubokém a stanovení jejích bližších ochranných podmínek </t>
  </si>
  <si>
    <t>2015-11-20</t>
  </si>
  <si>
    <t>1126109005</t>
  </si>
  <si>
    <t>5/2015</t>
  </si>
  <si>
    <t>o zřízení Přírodní památky Svatý kopeček u Kadaně a stanovení jejích bližších ochranných podmínek</t>
  </si>
  <si>
    <t>1126100733</t>
  </si>
  <si>
    <t>4/2015</t>
  </si>
  <si>
    <t>o zřízení Přírodní památky Pastviště u Okounova a stanovení jejích bližších ochranných podmínek</t>
  </si>
  <si>
    <t>1126089910</t>
  </si>
  <si>
    <t>3/2015</t>
  </si>
  <si>
    <t>o zřízení Přírodní rezervace Myslivna a stanovení jejích bližších ochranných podmínek</t>
  </si>
  <si>
    <t>1126084502</t>
  </si>
  <si>
    <t>1/2015</t>
  </si>
  <si>
    <t>kterým se mění nařízení Ústeckého kraje č. 4/2013 o zřízení Přírodní památky Písčiny  u Oleška a stanovení jejích bližších ochranných podmínek</t>
  </si>
  <si>
    <t>2015-06-12</t>
  </si>
  <si>
    <t>4/2013: o zřízení Přírodní památky Písčiny u Oleška a stanovení jejích bližších ochranných podmínek</t>
  </si>
  <si>
    <t>1126052312</t>
  </si>
  <si>
    <t>14/2013</t>
  </si>
  <si>
    <t>o zřízení Přírodní památky Bezručovo údolí a stanovení jejích bližších ochranných podmínek</t>
  </si>
  <si>
    <t>2013-12-28</t>
  </si>
  <si>
    <t>1126031749</t>
  </si>
  <si>
    <t>13/2013</t>
  </si>
  <si>
    <t>o zřízení Přírodní památky Na loučkách II a stanovení jejích bližších ochranných podmínek</t>
  </si>
  <si>
    <t>1126017891</t>
  </si>
  <si>
    <t>11/2013</t>
  </si>
  <si>
    <t>o zřízení Přírodní památky Kopistská výsypka a stanovení jejích bližších ochranných podmínek</t>
  </si>
  <si>
    <t>2013-11-01</t>
  </si>
  <si>
    <t>1126006440</t>
  </si>
  <si>
    <t>10/2013</t>
  </si>
  <si>
    <t>o zřízení Přírodní památky Želinský meandr, stanovení jejích bližších ochranných podmínek a zrušení stávající přírodní památky Želinský meandr</t>
  </si>
  <si>
    <t xml:space="preserve">ochrana přírody a krajiny - zrušení přírodní památky; ochrana přírody a krajiny - zřízení přírodní památky </t>
  </si>
  <si>
    <t xml:space="preserve">zákon č. 114/1992 Sb., o ochraně přírody a krajiny - § 77a odst. 2 a § 45 odst. 1 - zrušení přírodní památky; zákon č. 114/1992 Sb., o ochraně přírody a krajiny - § 77a odst. 2 a § 36 odst. 1 - zřízení přírodní památky </t>
  </si>
  <si>
    <t>1125996330</t>
  </si>
  <si>
    <t>9/2013</t>
  </si>
  <si>
    <t>o zřízení Přírodní rezervace Holý vrch a stanovení jejích bližších ochranných podmínek</t>
  </si>
  <si>
    <t>1125983999</t>
  </si>
  <si>
    <t>8/2013</t>
  </si>
  <si>
    <t>o zřízení Přírodní památky Skalky u Třebutiček a stanovení jejích bližších ochranných podmínek</t>
  </si>
  <si>
    <t>1125900605</t>
  </si>
  <si>
    <t>7/2013</t>
  </si>
  <si>
    <t>o zřízení Přírodní památky Podmilesy a stanovení jejích bližších ochranných podmínek</t>
  </si>
  <si>
    <t>1125875891</t>
  </si>
  <si>
    <t>6/2013</t>
  </si>
  <si>
    <t>o zřízení Přírodní památky Bílé stráně u Štětí a stanovení jejích bližších ochranných podmínek</t>
  </si>
  <si>
    <t>1125867966</t>
  </si>
  <si>
    <t>5/2013</t>
  </si>
  <si>
    <t>o zřízení Přírodní památky Stráně u Velkého Újezdu a stanovení jejích bližších ochranných podmínek</t>
  </si>
  <si>
    <t>1125860613</t>
  </si>
  <si>
    <t>4/2013</t>
  </si>
  <si>
    <t>o zřízení Přírodní památky Písčiny u Oleška a stanovení jejích bližších ochranných podmínek</t>
  </si>
  <si>
    <t>1/2015: kterým se mění nařízení Ústeckého kraje č. 4/2013 o zřízení Přírodní památky Písčiny  u Oleška a stanovení jejích bližších ochranných podmínek</t>
  </si>
  <si>
    <t>1125845719</t>
  </si>
  <si>
    <t>3/2013</t>
  </si>
  <si>
    <t>o zřízení Přírodní památky Vrbka a stanovení jejích bližších ochranných podmínek</t>
  </si>
  <si>
    <t>1125837127</t>
  </si>
  <si>
    <t>2/2013</t>
  </si>
  <si>
    <t>o zřízení Přírodní památky Údolí Podbradeckého potoka a stanovení jejích bližších ochranných podmínek</t>
  </si>
  <si>
    <t>2013-02-14</t>
  </si>
  <si>
    <t>1125823969</t>
  </si>
  <si>
    <t>1/2013</t>
  </si>
  <si>
    <t>o zřízení Přírodní památky Evaňská rokle a stanovení jejích bližších ochranných podmínek</t>
  </si>
  <si>
    <t>1125813724</t>
  </si>
  <si>
    <t>17/2012</t>
  </si>
  <si>
    <t>o zřízení Přírodní památky Sovice u Brzánek a stanovení jejích bližších ochranných podmínek</t>
  </si>
  <si>
    <t>2012-08-14</t>
  </si>
  <si>
    <t>1125755252</t>
  </si>
  <si>
    <t>16/2012</t>
  </si>
  <si>
    <t>o zřízení Přírodní památky Blšanský Chlum a stanovení jejích bližších ochranných podmínek</t>
  </si>
  <si>
    <t>1125746780</t>
  </si>
  <si>
    <t>15/2012</t>
  </si>
  <si>
    <t>o zřízení Přírodní památky Na Spáleništi a stanovení jejích bližších ochranných podmínek</t>
  </si>
  <si>
    <t>1125741480</t>
  </si>
  <si>
    <t>14/2012</t>
  </si>
  <si>
    <t>o zřízení Přírodní památky Na Dlouhé stráni a stanovení jejích bližších ochranných podmínek</t>
  </si>
  <si>
    <t>1125738860</t>
  </si>
  <si>
    <t>13/2012</t>
  </si>
  <si>
    <t>o zřízení přírodní památky Koštice a stanovení jejích bližších ochranných podmínek</t>
  </si>
  <si>
    <t>2012-07-04</t>
  </si>
  <si>
    <t>1125736280</t>
  </si>
  <si>
    <t>12/2012</t>
  </si>
  <si>
    <t>o zřízení Přírodní památky Stráně nad Chomutovkou a stanovení jejích bližších ochranných podmínek</t>
  </si>
  <si>
    <t>1125733631</t>
  </si>
  <si>
    <t>11/2012</t>
  </si>
  <si>
    <t>o zřízení Přírodní rezervace Prameniště Chomutovky, stanovení jejích bližších ochranných podmínek a zrušení Přírodní rezervace Bučina na Kienhaidě</t>
  </si>
  <si>
    <t xml:space="preserve">ochrana přírody a krajiny - zrušení přírodní rezervace ; ochrana přírody a krajiny - zřízení přírodní rezervace </t>
  </si>
  <si>
    <t xml:space="preserve">zákon č. 114/1992 Sb., o ochraně přírody a krajiny - § 77a odst. 2 a § 45 odst. 1 - zrušení přírodní rezervace ; zákon č. 114/1992 Sb., o ochraně přírody a krajiny - § 77a odst. 2 a § 33 odst. 1 - zřízení přírodní rezervace </t>
  </si>
  <si>
    <t>1125729854</t>
  </si>
  <si>
    <t>10/2012</t>
  </si>
  <si>
    <t>o zřízení Přírodní památky Stráně nad Suchým potokem a stanovení jejích bližších ochranných podmínek</t>
  </si>
  <si>
    <t>1125718869</t>
  </si>
  <si>
    <t>9/2012</t>
  </si>
  <si>
    <t>o zřízení Přírodní památky Stráně u Drahobuzi a stanovení jejích bližších ochranných podmínek</t>
  </si>
  <si>
    <t>1125715123</t>
  </si>
  <si>
    <t>7/2012</t>
  </si>
  <si>
    <t>o zřízení Přírodní rezervace Rašeliniště U jezera – Cínovecké rašeliniště a stanovení jejích bližších ochranných podmínek</t>
  </si>
  <si>
    <t>1125707922</t>
  </si>
  <si>
    <t>6/2012</t>
  </si>
  <si>
    <t>o zřízení Přírodní památky Mokřad pod Terezínskou pevností a stanovení jejích bližších ochranných podmínek</t>
  </si>
  <si>
    <t>1125702068</t>
  </si>
  <si>
    <t>4/2012</t>
  </si>
  <si>
    <t>o zřízení Přírodní památky Údlické doubí a stanovení jejích bližších ochranných podmínek</t>
  </si>
  <si>
    <t>2012-02-22</t>
  </si>
  <si>
    <t>1125699301</t>
  </si>
  <si>
    <t>3/2012</t>
  </si>
  <si>
    <t>o zřízení Přírodní rezervace Běšický chochol, stanovení jejích bližších ochranných podmínek a zrušení přírodní rezervace Běšický a Čachovický vrch</t>
  </si>
  <si>
    <t>1125695177</t>
  </si>
  <si>
    <t>2/2012</t>
  </si>
  <si>
    <t>o zřízení Přírodní památky Černovice a stanovení jejích bližších ochranných podmínek</t>
  </si>
  <si>
    <t>1125682901</t>
  </si>
  <si>
    <t>1/2012</t>
  </si>
  <si>
    <t>o zřízení Přírodní památky Krásný Dvůr a stanovení jejích bližších ochranných podmínek</t>
  </si>
  <si>
    <t>1125674855</t>
  </si>
  <si>
    <t>3/2017</t>
  </si>
  <si>
    <t>o odnětí působnosti obecného stavebního úřadu Městskému úřadu Jílové</t>
  </si>
  <si>
    <t>2017-12-27</t>
  </si>
  <si>
    <t>odejmutí působnosti stavebního úřadu</t>
  </si>
  <si>
    <t xml:space="preserve">zákon č. 183/2006 Sb., stavební zákon - § 13 odst. 2 </t>
  </si>
  <si>
    <t>1125665028</t>
  </si>
  <si>
    <t>9/2011</t>
  </si>
  <si>
    <t>o zřízení Přírodní památky Háj Petra Bezruče, stanovení jejích bližších ochranných podmínek a zrušení dosavadní přírodní památky Háj Petra Bezruče</t>
  </si>
  <si>
    <t>1124796255</t>
  </si>
  <si>
    <t>6/2011</t>
  </si>
  <si>
    <t>o zřízení Přírodní památky Hora Říp a stanovení jejích bližších ochranných podmínek</t>
  </si>
  <si>
    <t>2011-09-14</t>
  </si>
  <si>
    <t>1124789252</t>
  </si>
  <si>
    <t>5/2011</t>
  </si>
  <si>
    <t>o zřízení Přírodní památky Vrch Hazmburk a stanovení jejích bližších ochranných podmínek</t>
  </si>
  <si>
    <t>1124785478</t>
  </si>
  <si>
    <t>4/2011</t>
  </si>
  <si>
    <t>o zřízení Přírodní památky Kateřina - mokřad a stanovení jejích bližších ochranných podmínek</t>
  </si>
  <si>
    <t>2011-08-13</t>
  </si>
  <si>
    <t>1124778137</t>
  </si>
  <si>
    <t>3/2011</t>
  </si>
  <si>
    <t>o zřízení Přírodní památky Doubravka a stanovení jejích bližších ochranných podmínek</t>
  </si>
  <si>
    <t>1124775269</t>
  </si>
  <si>
    <t>2/2011</t>
  </si>
  <si>
    <t>o zřízení Přírodní památky Háj u Oseka a stanovení jejích bližších ochranných podmínek</t>
  </si>
  <si>
    <t>1124774081</t>
  </si>
  <si>
    <t>1/2011</t>
  </si>
  <si>
    <t>o zřízení Přírodní památky Soběchlebské terasy a stanovení jejích bližších ochranných podmínek</t>
  </si>
  <si>
    <t>2011-06-02</t>
  </si>
  <si>
    <t>1124761662</t>
  </si>
  <si>
    <t>9/2010</t>
  </si>
  <si>
    <t>o zřízení Přírodní památky Dobříňský háj a stanovení jejích bližších ochranných podmínek</t>
  </si>
  <si>
    <t>2011-01-15</t>
  </si>
  <si>
    <t>1124500923</t>
  </si>
  <si>
    <t>8/2010</t>
  </si>
  <si>
    <t>o zřízení Přírodní památky V kuksu a stanovení jejích bližších ochranných podmínek</t>
  </si>
  <si>
    <t>1124495668</t>
  </si>
  <si>
    <t>2/2010</t>
  </si>
  <si>
    <t>o zřízení Přírodní rezervace Sedlec a stanovení jejích bližších ochranných podmínek</t>
  </si>
  <si>
    <t>2010-07-09</t>
  </si>
  <si>
    <t>1124490518</t>
  </si>
  <si>
    <t>1/2010</t>
  </si>
  <si>
    <t>o zřízení Přírodní památky Radouň a stanovení jejích bližších ochranných podmínek</t>
  </si>
  <si>
    <t>2010-05-04</t>
  </si>
  <si>
    <t>1124485891</t>
  </si>
  <si>
    <t>1/2009</t>
  </si>
  <si>
    <t>o zřízení Přírodní rezervace Černý rybník a stanovení jejích bližších ochranných podmínek</t>
  </si>
  <si>
    <t>2009-04-25</t>
  </si>
  <si>
    <t>1124464600</t>
  </si>
  <si>
    <t>2/2008</t>
  </si>
  <si>
    <t>o zřízení Přírodní rezervace Světlík a stanovení jejich bližších ochranných podmínek</t>
  </si>
  <si>
    <t>2008-05-01</t>
  </si>
  <si>
    <t>1124454455</t>
  </si>
  <si>
    <t>1/2008</t>
  </si>
  <si>
    <t>o zřízení Přírodní rezervace Velký rybník a stanovení jejích bližších ochranných podmínek</t>
  </si>
  <si>
    <t>1124451210</t>
  </si>
  <si>
    <t>4/2006</t>
  </si>
  <si>
    <t>o zřízení Přírodní rezervace Pístecký les a stanovení jejích bližších ochranných podmínek</t>
  </si>
  <si>
    <t>2007-07-01</t>
  </si>
  <si>
    <t>1124431928</t>
  </si>
  <si>
    <t>3/2006</t>
  </si>
  <si>
    <t>o zřízení Přírodní památky Slatiniště u Vrbky a stanovení jejích bližších ochranných podmínek</t>
  </si>
  <si>
    <t>1124370653</t>
  </si>
  <si>
    <t>2/2006</t>
  </si>
  <si>
    <t>o přírodním parku Loučenská hornatina</t>
  </si>
  <si>
    <t>2006-08-15</t>
  </si>
  <si>
    <t>1124365959</t>
  </si>
  <si>
    <t>8/2022</t>
  </si>
  <si>
    <t>2022-12-27</t>
  </si>
  <si>
    <t>1114734815</t>
  </si>
  <si>
    <t>7/2022</t>
  </si>
  <si>
    <t>kterým se stanovují maximální ceny veřejné linkové osobní vnitrostátní silniční dopravy a železniční osobní vnitrostátní dopravy provozované v rámci integrovaných veřejných služeb na území Ústeckého kraje podle jiného právního předpisu</t>
  </si>
  <si>
    <t>2023-01-01</t>
  </si>
  <si>
    <t>regulace cen - stanovení maximálních cen, pokud nejsou stanoveny ministerstvem</t>
  </si>
  <si>
    <t>zákon č. 265/1991 Sb., o působnosti orgánů České republiky v oblasti cen - § 4 odst. 1 písm. a)</t>
  </si>
  <si>
    <t>3/2025: kterým se zrušuje nařízení Ústeckého kraje č. 7/2022 ze dne 12. 10. 2022, kterým se stanovují maximální ceny veřejné linkové osobní vnitrostátní silniční dopravy a železniční osobní vnitrostátní dopravy provozované v rámci integrovaných veřejných služeb na území Ústeckého kraje podle jiného právního předpisu</t>
  </si>
  <si>
    <t>1114726364</t>
  </si>
  <si>
    <t>6/2022</t>
  </si>
  <si>
    <t>o zřízení Přírodní památky Sluňáky</t>
  </si>
  <si>
    <t>2022-12-20</t>
  </si>
  <si>
    <t>5/2024: kterým se mění nařízení Ústeckého kraje č. 6/2022 o zřízení Přírodní památky Sluňáky</t>
  </si>
  <si>
    <t>1112095049</t>
  </si>
  <si>
    <t>5/2022</t>
  </si>
  <si>
    <t>o zřízení Přírodní památky Pekelské údolí</t>
  </si>
  <si>
    <t>2022-11-01</t>
  </si>
  <si>
    <t>1094327584</t>
  </si>
  <si>
    <t>4/2022</t>
  </si>
  <si>
    <t>o zřízení Přírodní památky Buky na Bouřňáku</t>
  </si>
  <si>
    <t>1094324783</t>
  </si>
  <si>
    <t>3/2022</t>
  </si>
  <si>
    <t>o zřízení Přírodní památky Najštejnské bučiny</t>
  </si>
  <si>
    <t>2022-09-22</t>
  </si>
  <si>
    <t>1079913060</t>
  </si>
  <si>
    <t>2/2022</t>
  </si>
  <si>
    <t>o zřízení Přírodní památky Hovězí skály</t>
  </si>
  <si>
    <t>1079908741</t>
  </si>
  <si>
    <t>1/2022</t>
  </si>
  <si>
    <t>o zřízení Přírodní památky Vlčice a stanovení jejích bližších ochranných podmínek</t>
  </si>
  <si>
    <t>2022-02-12</t>
  </si>
  <si>
    <t>995463615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</si>
</sst>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46076</v>
      </c>
      <c r="I2" s="1">
        <v>46087.31526375036</v>
      </c>
      <c r="J2" t="s">
        <v>29</v>
      </c>
      <c r="K2" t="s">
        <v>30</v>
      </c>
      <c r="M2" t="s">
        <v>31</v>
      </c>
      <c r="N2" t="s">
        <v>32</v>
      </c>
      <c r="S2" t="b">
        <v>1</v>
      </c>
      <c r="U2" s="2">
        <f>HYPERLINK("https://sbirkapp.gov.cz/detail/SPPM72NDVF5O3NGO", "https://sbirkapp.gov.cz/detail/SPPM72NDVF5O3NGO")</f>
        <v>0</v>
      </c>
      <c r="V2" t="s">
        <v>33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34</v>
      </c>
      <c r="F3" t="s">
        <v>27</v>
      </c>
      <c r="G3" t="s">
        <v>35</v>
      </c>
      <c r="H3" s="1">
        <v>45733</v>
      </c>
      <c r="I3" s="1">
        <v>45748.5667390031</v>
      </c>
      <c r="J3" t="s">
        <v>36</v>
      </c>
      <c r="K3" t="s">
        <v>30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HYPERLINK("https://sbirkapp.gov.cz/detail/SPP6C2F7KSI2W7SU", "https://sbirkapp.gov.cz/detail/SPP6C2F7KSI2W7SU")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41</v>
      </c>
      <c r="F4" t="s">
        <v>27</v>
      </c>
      <c r="G4" t="s">
        <v>42</v>
      </c>
      <c r="H4" s="1">
        <v>45642</v>
      </c>
      <c r="I4" s="1">
        <v>45698.40345622871</v>
      </c>
      <c r="J4" t="s">
        <v>43</v>
      </c>
      <c r="K4" t="s">
        <v>30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HYPERLINK("https://sbirkapp.gov.cz/detail/SPPHTCIZM44JWW3M", "https://sbirkapp.gov.cz/detail/SPPHTCIZM44JWW3M")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48</v>
      </c>
      <c r="F5" t="s">
        <v>27</v>
      </c>
      <c r="G5" t="s">
        <v>49</v>
      </c>
      <c r="H5" s="1">
        <v>45685</v>
      </c>
      <c r="I5" s="1">
        <v>45695.3175000787</v>
      </c>
      <c r="J5" t="s">
        <v>50</v>
      </c>
      <c r="K5" t="s">
        <v>30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HYPERLINK("https://sbirkapp.gov.cz/detail/SPPGJGXB3553WVZO", "https://sbirkapp.gov.cz/detail/SPPGJGXB3553WVZO")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55</v>
      </c>
      <c r="F6" t="s">
        <v>27</v>
      </c>
      <c r="G6" t="s">
        <v>56</v>
      </c>
      <c r="H6" s="1">
        <v>45685</v>
      </c>
      <c r="I6" s="1">
        <v>45695.31225269407</v>
      </c>
      <c r="J6" t="s">
        <v>50</v>
      </c>
      <c r="K6" t="s">
        <v>30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HYPERLINK("https://sbirkapp.gov.cz/detail/SPPYVG53JKOJ2GDI", "https://sbirkapp.gov.cz/detail/SPPYVG53JKOJ2GDI")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61</v>
      </c>
      <c r="F7" t="s">
        <v>27</v>
      </c>
      <c r="G7" t="s">
        <v>62</v>
      </c>
      <c r="H7" s="1">
        <v>45622</v>
      </c>
      <c r="I7" s="1">
        <v>45643.36545736643</v>
      </c>
      <c r="J7" t="s">
        <v>63</v>
      </c>
      <c r="K7" t="s">
        <v>30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HYPERLINK("https://sbirkapp.gov.cz/detail/SPPQOW4BZMKQKSGA", "https://sbirkapp.gov.cz/detail/SPPQOW4BZMKQKSGA")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68</v>
      </c>
      <c r="F8" t="s">
        <v>27</v>
      </c>
      <c r="G8" t="s">
        <v>69</v>
      </c>
      <c r="H8" s="1">
        <v>45567</v>
      </c>
      <c r="I8" s="1">
        <v>45586.3566630587</v>
      </c>
      <c r="J8" t="s">
        <v>70</v>
      </c>
      <c r="K8" t="s">
        <v>30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HYPERLINK("https://sbirkapp.gov.cz/detail/SPPNRQKS6SR7GMP2", "https://sbirkapp.gov.cz/detail/SPPNRQKS6SR7GMP2")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75</v>
      </c>
      <c r="F9" t="s">
        <v>27</v>
      </c>
      <c r="G9" t="s">
        <v>76</v>
      </c>
      <c r="H9" s="1">
        <v>45553</v>
      </c>
      <c r="I9" s="1">
        <v>45568.37589549532</v>
      </c>
      <c r="J9" t="s">
        <v>77</v>
      </c>
      <c r="K9" t="s">
        <v>30</v>
      </c>
      <c r="M9" t="s">
        <v>78</v>
      </c>
      <c r="N9" t="s">
        <v>79</v>
      </c>
      <c r="S9" t="b">
        <v>1</v>
      </c>
      <c r="U9" s="2">
        <f>HYPERLINK("https://sbirkapp.gov.cz/detail/SPPSF5GSR3GXD3HG", "https://sbirkapp.gov.cz/detail/SPPSF5GSR3GXD3HG")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81</v>
      </c>
      <c r="F10" t="s">
        <v>27</v>
      </c>
      <c r="G10" t="s">
        <v>82</v>
      </c>
      <c r="H10" s="1">
        <v>45511</v>
      </c>
      <c r="I10" s="1">
        <v>45530.2999169899</v>
      </c>
      <c r="J10" t="s">
        <v>83</v>
      </c>
      <c r="K10" t="s">
        <v>30</v>
      </c>
      <c r="M10" t="s">
        <v>31</v>
      </c>
      <c r="N10" t="s">
        <v>32</v>
      </c>
      <c r="S10" t="b">
        <v>1</v>
      </c>
      <c r="U10" s="2">
        <f>HYPERLINK("https://sbirkapp.gov.cz/detail/SPPQLQN7O4CP2BUG", "https://sbirkapp.gov.cz/detail/SPPQLQN7O4CP2BUG")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85</v>
      </c>
      <c r="F11" t="s">
        <v>27</v>
      </c>
      <c r="G11" t="s">
        <v>86</v>
      </c>
      <c r="H11" s="1">
        <v>45414</v>
      </c>
      <c r="I11" s="1">
        <v>45433.59124980528</v>
      </c>
      <c r="J11" t="s">
        <v>87</v>
      </c>
      <c r="K11" t="s">
        <v>30</v>
      </c>
      <c r="M11" t="s">
        <v>31</v>
      </c>
      <c r="N11" t="s">
        <v>32</v>
      </c>
      <c r="S11" t="b">
        <v>1</v>
      </c>
      <c r="U11" s="2">
        <f>HYPERLINK("https://sbirkapp.gov.cz/detail/SPPADVLDQXLNONZM", "https://sbirkapp.gov.cz/detail/SPPADVLDQXLNONZM")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89</v>
      </c>
      <c r="F12" t="s">
        <v>27</v>
      </c>
      <c r="G12" t="s">
        <v>90</v>
      </c>
      <c r="H12" s="1">
        <v>45357</v>
      </c>
      <c r="I12" s="1">
        <v>45373.41927801156</v>
      </c>
      <c r="J12" t="s">
        <v>91</v>
      </c>
      <c r="K12" t="s">
        <v>30</v>
      </c>
      <c r="M12" t="s">
        <v>92</v>
      </c>
      <c r="N12" t="s">
        <v>93</v>
      </c>
      <c r="O12" t="s">
        <v>94</v>
      </c>
      <c r="S12" t="b">
        <v>1</v>
      </c>
      <c r="U12" s="2">
        <f>HYPERLINK("https://sbirkapp.gov.cz/detail/SPPP4FWCPZURJEUG", "https://sbirkapp.gov.cz/detail/SPPP4FWCPZURJEUG")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96</v>
      </c>
      <c r="F13" t="s">
        <v>27</v>
      </c>
      <c r="G13" t="s">
        <v>97</v>
      </c>
      <c r="H13" s="1">
        <v>45357</v>
      </c>
      <c r="I13" s="1">
        <v>45373.4082546022</v>
      </c>
      <c r="J13" t="s">
        <v>91</v>
      </c>
      <c r="K13" t="s">
        <v>30</v>
      </c>
      <c r="M13" t="s">
        <v>92</v>
      </c>
      <c r="N13" t="s">
        <v>93</v>
      </c>
      <c r="S13" t="b">
        <v>1</v>
      </c>
      <c r="U13" s="2">
        <f>HYPERLINK("https://sbirkapp.gov.cz/detail/SPP7UOXJPRM5GIIU", "https://sbirkapp.gov.cz/detail/SPP7UOXJPRM5GIIU")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99</v>
      </c>
      <c r="F14" t="s">
        <v>27</v>
      </c>
      <c r="G14" t="s">
        <v>100</v>
      </c>
      <c r="H14" s="1">
        <v>45357</v>
      </c>
      <c r="I14" s="1">
        <v>45373.39775563228</v>
      </c>
      <c r="J14" t="s">
        <v>91</v>
      </c>
      <c r="K14" t="s">
        <v>30</v>
      </c>
      <c r="M14" t="s">
        <v>101</v>
      </c>
      <c r="N14" t="s">
        <v>102</v>
      </c>
      <c r="S14" t="b">
        <v>1</v>
      </c>
      <c r="U14" s="2">
        <f>HYPERLINK("https://sbirkapp.gov.cz/detail/SPPJ4LC72SAKYRJS", "https://sbirkapp.gov.cz/detail/SPPJ4LC72SAKYRJS")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104</v>
      </c>
      <c r="F15" t="s">
        <v>27</v>
      </c>
      <c r="G15" t="s">
        <v>69</v>
      </c>
      <c r="H15" s="1">
        <v>45357</v>
      </c>
      <c r="I15" s="1">
        <v>45373.38138445812</v>
      </c>
      <c r="J15" t="s">
        <v>91</v>
      </c>
      <c r="K15" t="s">
        <v>30</v>
      </c>
      <c r="M15" t="s">
        <v>31</v>
      </c>
      <c r="N15" t="s">
        <v>32</v>
      </c>
      <c r="R15" t="s">
        <v>105</v>
      </c>
      <c r="S15" t="b">
        <v>0</v>
      </c>
      <c r="T15" s="1">
        <v>45601</v>
      </c>
      <c r="U15" s="2">
        <f>HYPERLINK("https://sbirkapp.gov.cz/detail/SPPXOCLTCCBG47U6", "https://sbirkapp.gov.cz/detail/SPPXOCLTCCBG47U6")</f>
        <v>0</v>
      </c>
      <c r="V15" t="s">
        <v>106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107</v>
      </c>
      <c r="F16" t="s">
        <v>27</v>
      </c>
      <c r="G16" t="s">
        <v>108</v>
      </c>
      <c r="H16" s="1">
        <v>45315</v>
      </c>
      <c r="I16" s="1">
        <v>45331.42356268711</v>
      </c>
      <c r="J16" t="s">
        <v>109</v>
      </c>
      <c r="K16" t="s">
        <v>30</v>
      </c>
      <c r="M16" t="s">
        <v>101</v>
      </c>
      <c r="N16" t="s">
        <v>102</v>
      </c>
      <c r="S16" t="b">
        <v>1</v>
      </c>
      <c r="U16" s="2">
        <f>HYPERLINK("https://sbirkapp.gov.cz/detail/SPP6YZYIOAEC4N4M", "https://sbirkapp.gov.cz/detail/SPP6YZYIOAEC4N4M")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111</v>
      </c>
      <c r="F17" t="s">
        <v>27</v>
      </c>
      <c r="G17" t="s">
        <v>62</v>
      </c>
      <c r="H17" s="1">
        <v>45273</v>
      </c>
      <c r="I17" s="1">
        <v>45281.37659696602</v>
      </c>
      <c r="J17" t="s">
        <v>112</v>
      </c>
      <c r="K17" t="s">
        <v>30</v>
      </c>
      <c r="M17" t="s">
        <v>64</v>
      </c>
      <c r="N17" t="s">
        <v>65</v>
      </c>
      <c r="P17" t="s">
        <v>113</v>
      </c>
      <c r="R17" t="s">
        <v>114</v>
      </c>
      <c r="S17" t="b">
        <v>0</v>
      </c>
      <c r="T17" s="1">
        <v>45658</v>
      </c>
      <c r="U17" s="2">
        <f>HYPERLINK("https://sbirkapp.gov.cz/detail/SPPE6AYRCJX3FJPW", "https://sbirkapp.gov.cz/detail/SPPE6AYRCJX3FJPW")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116</v>
      </c>
      <c r="F18" t="s">
        <v>117</v>
      </c>
      <c r="G18" t="s">
        <v>118</v>
      </c>
      <c r="H18" s="1">
        <v>45229</v>
      </c>
      <c r="I18" s="1">
        <v>45250.56552056543</v>
      </c>
      <c r="J18" t="s">
        <v>119</v>
      </c>
      <c r="K18" t="s">
        <v>30</v>
      </c>
      <c r="M18" t="s">
        <v>120</v>
      </c>
      <c r="N18" t="s">
        <v>121</v>
      </c>
      <c r="P18" t="s">
        <v>122</v>
      </c>
      <c r="S18" t="b">
        <v>1</v>
      </c>
      <c r="U18" s="2">
        <f>HYPERLINK("https://sbirkapp.gov.cz/detail/SPPZGOLP5GLDGSO4", "https://sbirkapp.gov.cz/detail/SPPZGOLP5GLDGSO4")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124</v>
      </c>
      <c r="F19" t="s">
        <v>27</v>
      </c>
      <c r="G19" t="s">
        <v>125</v>
      </c>
      <c r="H19" s="1">
        <v>45210</v>
      </c>
      <c r="I19" s="1">
        <v>45232.48461182375</v>
      </c>
      <c r="J19" t="s">
        <v>126</v>
      </c>
      <c r="K19" t="s">
        <v>30</v>
      </c>
      <c r="M19" t="s">
        <v>101</v>
      </c>
      <c r="N19" t="s">
        <v>102</v>
      </c>
      <c r="S19" t="b">
        <v>1</v>
      </c>
      <c r="U19" s="2">
        <f>HYPERLINK("https://sbirkapp.gov.cz/detail/SPPM5BGKYW4RZYBY", "https://sbirkapp.gov.cz/detail/SPPM5BGKYW4RZYBY")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128</v>
      </c>
      <c r="F20" t="s">
        <v>27</v>
      </c>
      <c r="G20" t="s">
        <v>129</v>
      </c>
      <c r="H20" s="1">
        <v>41029</v>
      </c>
      <c r="I20" s="1">
        <v>45021.42140862742</v>
      </c>
      <c r="J20" t="s">
        <v>130</v>
      </c>
      <c r="K20" t="s">
        <v>131</v>
      </c>
      <c r="L20" s="1">
        <v>41029</v>
      </c>
      <c r="M20" t="s">
        <v>37</v>
      </c>
      <c r="N20" t="s">
        <v>38</v>
      </c>
      <c r="R20" t="s">
        <v>132</v>
      </c>
      <c r="S20" t="b">
        <v>0</v>
      </c>
      <c r="T20" s="1">
        <v>45763</v>
      </c>
      <c r="U20" s="2">
        <f>HYPERLINK("https://sbirkapp.gov.cz/detail/SPPPCGTYX5XN4OTG", "https://sbirkapp.gov.cz/detail/SPPPCGTYX5XN4OTG")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134</v>
      </c>
      <c r="F21" t="s">
        <v>27</v>
      </c>
      <c r="G21" t="s">
        <v>49</v>
      </c>
      <c r="H21" s="1">
        <v>40857</v>
      </c>
      <c r="I21" s="1">
        <v>45021.41794126587</v>
      </c>
      <c r="J21" t="s">
        <v>135</v>
      </c>
      <c r="K21" t="s">
        <v>131</v>
      </c>
      <c r="L21" s="1">
        <v>40857</v>
      </c>
      <c r="M21" t="s">
        <v>51</v>
      </c>
      <c r="N21" t="s">
        <v>52</v>
      </c>
      <c r="R21" t="s">
        <v>136</v>
      </c>
      <c r="S21" t="b">
        <v>0</v>
      </c>
      <c r="T21" s="1">
        <v>45710</v>
      </c>
      <c r="U21" s="2">
        <f>HYPERLINK("https://sbirkapp.gov.cz/detail/SPPZNKSBC7PAF2NG", "https://sbirkapp.gov.cz/detail/SPPZNKSBC7PAF2NG")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138</v>
      </c>
      <c r="F22" t="s">
        <v>27</v>
      </c>
      <c r="G22" t="s">
        <v>56</v>
      </c>
      <c r="H22" s="1">
        <v>40857</v>
      </c>
      <c r="I22" s="1">
        <v>45021.41331232224</v>
      </c>
      <c r="J22" t="s">
        <v>135</v>
      </c>
      <c r="K22" t="s">
        <v>131</v>
      </c>
      <c r="L22" s="1">
        <v>40857</v>
      </c>
      <c r="M22" t="s">
        <v>57</v>
      </c>
      <c r="N22" t="s">
        <v>58</v>
      </c>
      <c r="R22" t="s">
        <v>139</v>
      </c>
      <c r="S22" t="b">
        <v>0</v>
      </c>
      <c r="T22" s="1">
        <v>45710</v>
      </c>
      <c r="U22" s="2">
        <f>HYPERLINK("https://sbirkapp.gov.cz/detail/SPP6U6GTIKNWRGCA", "https://sbirkapp.gov.cz/detail/SPP6U6GTIKNWRGCA")</f>
        <v>0</v>
      </c>
      <c r="V22" t="s">
        <v>140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141</v>
      </c>
      <c r="F23" t="s">
        <v>27</v>
      </c>
      <c r="G23" t="s">
        <v>142</v>
      </c>
      <c r="H23" s="1">
        <v>37977</v>
      </c>
      <c r="I23" s="1">
        <v>45021.40696167634</v>
      </c>
      <c r="J23" t="s">
        <v>143</v>
      </c>
      <c r="K23" t="s">
        <v>131</v>
      </c>
      <c r="L23" s="1">
        <v>37977</v>
      </c>
      <c r="M23" t="s">
        <v>144</v>
      </c>
      <c r="N23" t="s">
        <v>145</v>
      </c>
      <c r="S23" t="b">
        <v>1</v>
      </c>
      <c r="U23" s="2">
        <f>HYPERLINK("https://sbirkapp.gov.cz/detail/SPPP5HGRWL4XUVWY", "https://sbirkapp.gov.cz/detail/SPPP5HGRWL4XUVWY")</f>
        <v>0</v>
      </c>
      <c r="V23" t="s">
        <v>146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147</v>
      </c>
      <c r="F24" t="s">
        <v>27</v>
      </c>
      <c r="G24" t="s">
        <v>148</v>
      </c>
      <c r="H24" s="1">
        <v>37977</v>
      </c>
      <c r="I24" s="1">
        <v>45021.40327118009</v>
      </c>
      <c r="J24" t="s">
        <v>143</v>
      </c>
      <c r="K24" t="s">
        <v>131</v>
      </c>
      <c r="L24" s="1">
        <v>37977</v>
      </c>
      <c r="M24" t="s">
        <v>149</v>
      </c>
      <c r="N24" t="s">
        <v>150</v>
      </c>
      <c r="S24" t="b">
        <v>1</v>
      </c>
      <c r="U24" s="2">
        <f>HYPERLINK("https://sbirkapp.gov.cz/detail/SPPRQM2ZN3HJMBC4", "https://sbirkapp.gov.cz/detail/SPPRQM2ZN3HJMBC4")</f>
        <v>0</v>
      </c>
      <c r="V24" t="s">
        <v>151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152</v>
      </c>
      <c r="F25" t="s">
        <v>27</v>
      </c>
      <c r="G25" t="s">
        <v>153</v>
      </c>
      <c r="H25" s="1">
        <v>37977</v>
      </c>
      <c r="I25" s="1">
        <v>45021.39697490355</v>
      </c>
      <c r="J25" t="s">
        <v>143</v>
      </c>
      <c r="K25" t="s">
        <v>131</v>
      </c>
      <c r="L25" s="1">
        <v>37977</v>
      </c>
      <c r="M25" t="s">
        <v>154</v>
      </c>
      <c r="N25" t="s">
        <v>155</v>
      </c>
      <c r="S25" t="b">
        <v>1</v>
      </c>
      <c r="U25" s="2">
        <f>HYPERLINK("https://sbirkapp.gov.cz/detail/SPPMFMJYXSNSZFIA", "https://sbirkapp.gov.cz/detail/SPPMFMJYXSNSZFIA")</f>
        <v>0</v>
      </c>
      <c r="V25" t="s">
        <v>156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157</v>
      </c>
      <c r="F26" t="s">
        <v>27</v>
      </c>
      <c r="G26" t="s">
        <v>158</v>
      </c>
      <c r="H26" s="1">
        <v>43525</v>
      </c>
      <c r="I26" s="1">
        <v>44936.37544504314</v>
      </c>
      <c r="J26" t="s">
        <v>159</v>
      </c>
      <c r="K26" t="s">
        <v>131</v>
      </c>
      <c r="L26" s="1">
        <v>43525</v>
      </c>
      <c r="M26" t="s">
        <v>31</v>
      </c>
      <c r="N26" t="s">
        <v>32</v>
      </c>
      <c r="S26" t="b">
        <v>1</v>
      </c>
      <c r="U26" s="2">
        <f>HYPERLINK("https://sbirkapp.gov.cz/detail/SPPB6X5Z7JEMN23G", "https://sbirkapp.gov.cz/detail/SPPB6X5Z7JEMN23G")</f>
        <v>0</v>
      </c>
      <c r="V26" t="s">
        <v>160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161</v>
      </c>
      <c r="F27" t="s">
        <v>27</v>
      </c>
      <c r="G27" t="s">
        <v>162</v>
      </c>
      <c r="H27" s="1">
        <v>43525</v>
      </c>
      <c r="I27" s="1">
        <v>44936.37223601747</v>
      </c>
      <c r="J27" t="s">
        <v>159</v>
      </c>
      <c r="K27" t="s">
        <v>131</v>
      </c>
      <c r="L27" s="1">
        <v>43525</v>
      </c>
      <c r="M27" t="s">
        <v>92</v>
      </c>
      <c r="N27" t="s">
        <v>93</v>
      </c>
      <c r="S27" t="b">
        <v>1</v>
      </c>
      <c r="U27" s="2">
        <f>HYPERLINK("https://sbirkapp.gov.cz/detail/SPPRSYVYFHTCF5RK", "https://sbirkapp.gov.cz/detail/SPPRSYVYFHTCF5RK")</f>
        <v>0</v>
      </c>
      <c r="V27" t="s">
        <v>163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164</v>
      </c>
      <c r="F28" t="s">
        <v>27</v>
      </c>
      <c r="G28" t="s">
        <v>165</v>
      </c>
      <c r="H28" s="1">
        <v>43525</v>
      </c>
      <c r="I28" s="1">
        <v>44936.36563921069</v>
      </c>
      <c r="J28" t="s">
        <v>159</v>
      </c>
      <c r="K28" t="s">
        <v>131</v>
      </c>
      <c r="L28" s="1">
        <v>43525</v>
      </c>
      <c r="M28" t="s">
        <v>92</v>
      </c>
      <c r="N28" t="s">
        <v>93</v>
      </c>
      <c r="S28" t="b">
        <v>1</v>
      </c>
      <c r="U28" s="2">
        <f>HYPERLINK("https://sbirkapp.gov.cz/detail/SPPV3AWCEZO2DMFW", "https://sbirkapp.gov.cz/detail/SPPV3AWCEZO2DMFW")</f>
        <v>0</v>
      </c>
      <c r="V28" t="s">
        <v>166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167</v>
      </c>
      <c r="F29" t="s">
        <v>27</v>
      </c>
      <c r="G29" t="s">
        <v>168</v>
      </c>
      <c r="H29" s="1">
        <v>43525</v>
      </c>
      <c r="I29" s="1">
        <v>44936.35874400449</v>
      </c>
      <c r="J29" t="s">
        <v>159</v>
      </c>
      <c r="K29" t="s">
        <v>131</v>
      </c>
      <c r="L29" s="1">
        <v>43525</v>
      </c>
      <c r="M29" t="s">
        <v>92</v>
      </c>
      <c r="N29" t="s">
        <v>93</v>
      </c>
      <c r="S29" t="b">
        <v>1</v>
      </c>
      <c r="U29" s="2">
        <f>HYPERLINK("https://sbirkapp.gov.cz/detail/SPPJSVAD3IAT4MZK", "https://sbirkapp.gov.cz/detail/SPPJSVAD3IAT4MZK")</f>
        <v>0</v>
      </c>
      <c r="V29" t="s">
        <v>169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170</v>
      </c>
      <c r="F30" t="s">
        <v>27</v>
      </c>
      <c r="G30" t="s">
        <v>171</v>
      </c>
      <c r="H30" s="1">
        <v>43525</v>
      </c>
      <c r="I30" s="1">
        <v>44936.35611617162</v>
      </c>
      <c r="J30" t="s">
        <v>159</v>
      </c>
      <c r="K30" t="s">
        <v>131</v>
      </c>
      <c r="L30" s="1">
        <v>43525</v>
      </c>
      <c r="M30" t="s">
        <v>92</v>
      </c>
      <c r="N30" t="s">
        <v>93</v>
      </c>
      <c r="S30" t="b">
        <v>1</v>
      </c>
      <c r="U30" s="2">
        <f>HYPERLINK("https://sbirkapp.gov.cz/detail/SPPWMCJ5HFOLI4XK", "https://sbirkapp.gov.cz/detail/SPPWMCJ5HFOLI4XK")</f>
        <v>0</v>
      </c>
      <c r="V30" t="s">
        <v>172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173</v>
      </c>
      <c r="F31" t="s">
        <v>27</v>
      </c>
      <c r="G31" t="s">
        <v>174</v>
      </c>
      <c r="H31" s="1">
        <v>43525</v>
      </c>
      <c r="I31" s="1">
        <v>44936.35329930056</v>
      </c>
      <c r="J31" t="s">
        <v>159</v>
      </c>
      <c r="K31" t="s">
        <v>131</v>
      </c>
      <c r="L31" s="1">
        <v>43525</v>
      </c>
      <c r="M31" t="s">
        <v>92</v>
      </c>
      <c r="N31" t="s">
        <v>93</v>
      </c>
      <c r="S31" t="b">
        <v>1</v>
      </c>
      <c r="U31" s="2">
        <f>HYPERLINK("https://sbirkapp.gov.cz/detail/SPPWXZHRODODIYKK", "https://sbirkapp.gov.cz/detail/SPPWXZHRODODIYKK")</f>
        <v>0</v>
      </c>
      <c r="V31" t="s">
        <v>175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176</v>
      </c>
      <c r="F32" t="s">
        <v>27</v>
      </c>
      <c r="G32" t="s">
        <v>177</v>
      </c>
      <c r="H32" s="1">
        <v>43525</v>
      </c>
      <c r="I32" s="1">
        <v>44936.34978609432</v>
      </c>
      <c r="J32" t="s">
        <v>159</v>
      </c>
      <c r="K32" t="s">
        <v>131</v>
      </c>
      <c r="L32" s="1">
        <v>43525</v>
      </c>
      <c r="M32" t="s">
        <v>92</v>
      </c>
      <c r="N32" t="s">
        <v>93</v>
      </c>
      <c r="S32" t="b">
        <v>1</v>
      </c>
      <c r="U32" s="2">
        <f>HYPERLINK("https://sbirkapp.gov.cz/detail/SPPSRM3B6Y3N747S", "https://sbirkapp.gov.cz/detail/SPPSRM3B6Y3N747S")</f>
        <v>0</v>
      </c>
      <c r="V32" t="s">
        <v>178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179</v>
      </c>
      <c r="F33" t="s">
        <v>27</v>
      </c>
      <c r="G33" t="s">
        <v>180</v>
      </c>
      <c r="H33" s="1">
        <v>42612</v>
      </c>
      <c r="I33" s="1">
        <v>44935.64758113019</v>
      </c>
      <c r="J33" t="s">
        <v>181</v>
      </c>
      <c r="K33" t="s">
        <v>131</v>
      </c>
      <c r="L33" s="1">
        <v>42612</v>
      </c>
      <c r="M33" t="s">
        <v>92</v>
      </c>
      <c r="N33" t="s">
        <v>93</v>
      </c>
      <c r="S33" t="b">
        <v>1</v>
      </c>
      <c r="U33" s="2">
        <f>HYPERLINK("https://sbirkapp.gov.cz/detail/SPPZ2VUBSK64XYO6", "https://sbirkapp.gov.cz/detail/SPPZ2VUBSK64XYO6")</f>
        <v>0</v>
      </c>
      <c r="V33" t="s">
        <v>182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183</v>
      </c>
      <c r="F34" t="s">
        <v>27</v>
      </c>
      <c r="G34" t="s">
        <v>184</v>
      </c>
      <c r="H34" s="1">
        <v>42612</v>
      </c>
      <c r="I34" s="1">
        <v>44935.63934386503</v>
      </c>
      <c r="J34" t="s">
        <v>181</v>
      </c>
      <c r="K34" t="s">
        <v>131</v>
      </c>
      <c r="L34" s="1">
        <v>42612</v>
      </c>
      <c r="M34" t="s">
        <v>31</v>
      </c>
      <c r="N34" t="s">
        <v>32</v>
      </c>
      <c r="S34" t="b">
        <v>1</v>
      </c>
      <c r="U34" s="2">
        <f>HYPERLINK("https://sbirkapp.gov.cz/detail/SPPSIWY4SQG6SK2W", "https://sbirkapp.gov.cz/detail/SPPSIWY4SQG6SK2W")</f>
        <v>0</v>
      </c>
      <c r="V34" t="s">
        <v>185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186</v>
      </c>
      <c r="F35" t="s">
        <v>117</v>
      </c>
      <c r="G35" t="s">
        <v>187</v>
      </c>
      <c r="H35" s="1">
        <v>42453</v>
      </c>
      <c r="I35" s="1">
        <v>44935.63455124343</v>
      </c>
      <c r="J35" t="s">
        <v>188</v>
      </c>
      <c r="K35" t="s">
        <v>131</v>
      </c>
      <c r="L35" s="1">
        <v>42453</v>
      </c>
      <c r="M35" t="s">
        <v>120</v>
      </c>
      <c r="N35" t="s">
        <v>121</v>
      </c>
      <c r="R35" t="s">
        <v>189</v>
      </c>
      <c r="S35" t="b">
        <v>0</v>
      </c>
      <c r="T35" s="1">
        <v>45265</v>
      </c>
      <c r="U35" s="2">
        <f>HYPERLINK("https://sbirkapp.gov.cz/detail/SPPEEVEIQPSLBVW6", "https://sbirkapp.gov.cz/detail/SPPEEVEIQPSLBVW6")</f>
        <v>0</v>
      </c>
      <c r="V35" t="s">
        <v>190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191</v>
      </c>
      <c r="F36" t="s">
        <v>27</v>
      </c>
      <c r="G36" t="s">
        <v>192</v>
      </c>
      <c r="H36" s="1">
        <v>42391</v>
      </c>
      <c r="I36" s="1">
        <v>44935.62823182696</v>
      </c>
      <c r="J36" t="s">
        <v>193</v>
      </c>
      <c r="K36" t="s">
        <v>131</v>
      </c>
      <c r="L36" s="1">
        <v>42391</v>
      </c>
      <c r="M36" t="s">
        <v>92</v>
      </c>
      <c r="N36" t="s">
        <v>93</v>
      </c>
      <c r="S36" t="b">
        <v>1</v>
      </c>
      <c r="U36" s="2">
        <f>HYPERLINK("https://sbirkapp.gov.cz/detail/SPPHKHKGJ4UT2FJQ", "https://sbirkapp.gov.cz/detail/SPPHKHKGJ4UT2FJQ")</f>
        <v>0</v>
      </c>
      <c r="V36" t="s">
        <v>194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195</v>
      </c>
      <c r="F37" t="s">
        <v>27</v>
      </c>
      <c r="G37" t="s">
        <v>196</v>
      </c>
      <c r="H37" s="1">
        <v>42313</v>
      </c>
      <c r="I37" s="1">
        <v>44935.59856605838</v>
      </c>
      <c r="J37" t="s">
        <v>197</v>
      </c>
      <c r="K37" t="s">
        <v>131</v>
      </c>
      <c r="L37" s="1">
        <v>42313</v>
      </c>
      <c r="M37" t="s">
        <v>92</v>
      </c>
      <c r="N37" t="s">
        <v>93</v>
      </c>
      <c r="S37" t="b">
        <v>1</v>
      </c>
      <c r="U37" s="2">
        <f>HYPERLINK("https://sbirkapp.gov.cz/detail/SPPRSIIDXTLRBKDC", "https://sbirkapp.gov.cz/detail/SPPRSIIDXTLRBKDC")</f>
        <v>0</v>
      </c>
      <c r="V37" t="s">
        <v>198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199</v>
      </c>
      <c r="F38" t="s">
        <v>27</v>
      </c>
      <c r="G38" t="s">
        <v>200</v>
      </c>
      <c r="H38" s="1">
        <v>42313</v>
      </c>
      <c r="I38" s="1">
        <v>44935.59447666814</v>
      </c>
      <c r="J38" t="s">
        <v>197</v>
      </c>
      <c r="K38" t="s">
        <v>131</v>
      </c>
      <c r="L38" s="1">
        <v>42313</v>
      </c>
      <c r="M38" t="s">
        <v>92</v>
      </c>
      <c r="N38" t="s">
        <v>93</v>
      </c>
      <c r="S38" t="b">
        <v>1</v>
      </c>
      <c r="U38" s="2">
        <f>HYPERLINK("https://sbirkapp.gov.cz/detail/SPPCVHY4GFKD2HWK", "https://sbirkapp.gov.cz/detail/SPPCVHY4GFKD2HWK")</f>
        <v>0</v>
      </c>
      <c r="V38" t="s">
        <v>201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202</v>
      </c>
      <c r="F39" t="s">
        <v>27</v>
      </c>
      <c r="G39" t="s">
        <v>203</v>
      </c>
      <c r="H39" s="1">
        <v>42313</v>
      </c>
      <c r="I39" s="1">
        <v>44935.59080333618</v>
      </c>
      <c r="J39" t="s">
        <v>197</v>
      </c>
      <c r="K39" t="s">
        <v>131</v>
      </c>
      <c r="L39" s="1">
        <v>42313</v>
      </c>
      <c r="M39" t="s">
        <v>92</v>
      </c>
      <c r="N39" t="s">
        <v>93</v>
      </c>
      <c r="S39" t="b">
        <v>1</v>
      </c>
      <c r="U39" s="2">
        <f>HYPERLINK("https://sbirkapp.gov.cz/detail/SPPMIP2RIDDHEOTO", "https://sbirkapp.gov.cz/detail/SPPMIP2RIDDHEOTO")</f>
        <v>0</v>
      </c>
      <c r="V39" t="s">
        <v>204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205</v>
      </c>
      <c r="F40" t="s">
        <v>27</v>
      </c>
      <c r="G40" t="s">
        <v>206</v>
      </c>
      <c r="H40" s="1">
        <v>42313</v>
      </c>
      <c r="I40" s="1">
        <v>44935.58747554323</v>
      </c>
      <c r="J40" t="s">
        <v>197</v>
      </c>
      <c r="K40" t="s">
        <v>131</v>
      </c>
      <c r="L40" s="1">
        <v>42313</v>
      </c>
      <c r="M40" t="s">
        <v>31</v>
      </c>
      <c r="N40" t="s">
        <v>32</v>
      </c>
      <c r="S40" t="b">
        <v>1</v>
      </c>
      <c r="U40" s="2">
        <f>HYPERLINK("https://sbirkapp.gov.cz/detail/SPPIBIIR5NWRWYAW", "https://sbirkapp.gov.cz/detail/SPPIBIIR5NWRWYAW")</f>
        <v>0</v>
      </c>
      <c r="V40" t="s">
        <v>207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208</v>
      </c>
      <c r="F41" t="s">
        <v>27</v>
      </c>
      <c r="G41" t="s">
        <v>209</v>
      </c>
      <c r="H41" s="1">
        <v>42152</v>
      </c>
      <c r="I41" s="1">
        <v>44935.57385786562</v>
      </c>
      <c r="J41" t="s">
        <v>210</v>
      </c>
      <c r="K41" t="s">
        <v>131</v>
      </c>
      <c r="L41" s="1">
        <v>42152</v>
      </c>
      <c r="M41" t="s">
        <v>92</v>
      </c>
      <c r="N41" t="s">
        <v>93</v>
      </c>
      <c r="O41" t="s">
        <v>211</v>
      </c>
      <c r="S41" t="b">
        <v>1</v>
      </c>
      <c r="U41" s="2">
        <f>HYPERLINK("https://sbirkapp.gov.cz/detail/SPPP2M46UARPSLIG", "https://sbirkapp.gov.cz/detail/SPPP2M46UARPSLIG")</f>
        <v>0</v>
      </c>
      <c r="V41" t="s">
        <v>212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213</v>
      </c>
      <c r="F42" t="s">
        <v>27</v>
      </c>
      <c r="G42" t="s">
        <v>214</v>
      </c>
      <c r="H42" s="1">
        <v>41621</v>
      </c>
      <c r="I42" s="1">
        <v>44935.56545598414</v>
      </c>
      <c r="J42" t="s">
        <v>215</v>
      </c>
      <c r="K42" t="s">
        <v>131</v>
      </c>
      <c r="L42" s="1">
        <v>41621</v>
      </c>
      <c r="M42" t="s">
        <v>92</v>
      </c>
      <c r="N42" t="s">
        <v>93</v>
      </c>
      <c r="S42" t="b">
        <v>1</v>
      </c>
      <c r="U42" s="2">
        <f>HYPERLINK("https://sbirkapp.gov.cz/detail/SPPDCFZXC4NKPEW2", "https://sbirkapp.gov.cz/detail/SPPDCFZXC4NKPEW2")</f>
        <v>0</v>
      </c>
      <c r="V42" t="s">
        <v>216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217</v>
      </c>
      <c r="F43" t="s">
        <v>27</v>
      </c>
      <c r="G43" t="s">
        <v>218</v>
      </c>
      <c r="H43" s="1">
        <v>41621</v>
      </c>
      <c r="I43" s="1">
        <v>44935.56117423083</v>
      </c>
      <c r="J43" t="s">
        <v>215</v>
      </c>
      <c r="K43" t="s">
        <v>131</v>
      </c>
      <c r="L43" s="1">
        <v>41621</v>
      </c>
      <c r="M43" t="s">
        <v>92</v>
      </c>
      <c r="N43" t="s">
        <v>93</v>
      </c>
      <c r="S43" t="b">
        <v>1</v>
      </c>
      <c r="U43" s="2">
        <f>HYPERLINK("https://sbirkapp.gov.cz/detail/SPPGRVAWC5W4DKPA", "https://sbirkapp.gov.cz/detail/SPPGRVAWC5W4DKPA")</f>
        <v>0</v>
      </c>
      <c r="V43" t="s">
        <v>219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220</v>
      </c>
      <c r="F44" t="s">
        <v>27</v>
      </c>
      <c r="G44" t="s">
        <v>221</v>
      </c>
      <c r="H44" s="1">
        <v>41564</v>
      </c>
      <c r="I44" s="1">
        <v>44935.55393391576</v>
      </c>
      <c r="J44" t="s">
        <v>222</v>
      </c>
      <c r="K44" t="s">
        <v>131</v>
      </c>
      <c r="L44" s="1">
        <v>41564</v>
      </c>
      <c r="M44" t="s">
        <v>92</v>
      </c>
      <c r="N44" t="s">
        <v>93</v>
      </c>
      <c r="S44" t="b">
        <v>1</v>
      </c>
      <c r="U44" s="2">
        <f>HYPERLINK("https://sbirkapp.gov.cz/detail/SPP3C7JVQ4K7EPAO", "https://sbirkapp.gov.cz/detail/SPP3C7JVQ4K7EPAO")</f>
        <v>0</v>
      </c>
      <c r="V44" t="s">
        <v>223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224</v>
      </c>
      <c r="F45" t="s">
        <v>27</v>
      </c>
      <c r="G45" t="s">
        <v>225</v>
      </c>
      <c r="H45" s="1">
        <v>41564</v>
      </c>
      <c r="I45" s="1">
        <v>44935.55020845248</v>
      </c>
      <c r="J45" t="s">
        <v>222</v>
      </c>
      <c r="K45" t="s">
        <v>131</v>
      </c>
      <c r="L45" s="1">
        <v>41564</v>
      </c>
      <c r="M45" t="s">
        <v>226</v>
      </c>
      <c r="N45" t="s">
        <v>227</v>
      </c>
      <c r="S45" t="b">
        <v>1</v>
      </c>
      <c r="U45" s="2">
        <f>HYPERLINK("https://sbirkapp.gov.cz/detail/SPP3OJG6UAZSHTGC", "https://sbirkapp.gov.cz/detail/SPP3OJG6UAZSHTGC")</f>
        <v>0</v>
      </c>
      <c r="V45" t="s">
        <v>228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229</v>
      </c>
      <c r="F46" t="s">
        <v>27</v>
      </c>
      <c r="G46" t="s">
        <v>230</v>
      </c>
      <c r="H46" s="1">
        <v>41564</v>
      </c>
      <c r="I46" s="1">
        <v>44935.54492951184</v>
      </c>
      <c r="J46" t="s">
        <v>222</v>
      </c>
      <c r="K46" t="s">
        <v>131</v>
      </c>
      <c r="L46" s="1">
        <v>41564</v>
      </c>
      <c r="M46" t="s">
        <v>31</v>
      </c>
      <c r="N46" t="s">
        <v>32</v>
      </c>
      <c r="S46" t="b">
        <v>1</v>
      </c>
      <c r="U46" s="2">
        <f>HYPERLINK("https://sbirkapp.gov.cz/detail/SPPT7MFQ4V3LMJWM", "https://sbirkapp.gov.cz/detail/SPPT7MFQ4V3LMJWM")</f>
        <v>0</v>
      </c>
      <c r="V46" t="s">
        <v>231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232</v>
      </c>
      <c r="F47" t="s">
        <v>27</v>
      </c>
      <c r="G47" t="s">
        <v>233</v>
      </c>
      <c r="H47" s="1">
        <v>41564</v>
      </c>
      <c r="I47" s="1">
        <v>44935.50989699695</v>
      </c>
      <c r="J47" t="s">
        <v>222</v>
      </c>
      <c r="K47" t="s">
        <v>131</v>
      </c>
      <c r="L47" s="1">
        <v>41564</v>
      </c>
      <c r="M47" t="s">
        <v>92</v>
      </c>
      <c r="N47" t="s">
        <v>93</v>
      </c>
      <c r="S47" t="b">
        <v>1</v>
      </c>
      <c r="U47" s="2">
        <f>HYPERLINK("https://sbirkapp.gov.cz/detail/SPP4SI6UUO3FO6UU", "https://sbirkapp.gov.cz/detail/SPP4SI6UUO3FO6UU")</f>
        <v>0</v>
      </c>
      <c r="V47" t="s">
        <v>234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235</v>
      </c>
      <c r="F48" t="s">
        <v>27</v>
      </c>
      <c r="G48" t="s">
        <v>236</v>
      </c>
      <c r="H48" s="1">
        <v>41564</v>
      </c>
      <c r="I48" s="1">
        <v>44935.50090756741</v>
      </c>
      <c r="J48" t="s">
        <v>222</v>
      </c>
      <c r="K48" t="s">
        <v>131</v>
      </c>
      <c r="L48" s="1">
        <v>41564</v>
      </c>
      <c r="M48" t="s">
        <v>92</v>
      </c>
      <c r="N48" t="s">
        <v>93</v>
      </c>
      <c r="S48" t="b">
        <v>1</v>
      </c>
      <c r="U48" s="2">
        <f>HYPERLINK("https://sbirkapp.gov.cz/detail/SPPAS5V4YSIOLL22", "https://sbirkapp.gov.cz/detail/SPPAS5V4YSIOLL22")</f>
        <v>0</v>
      </c>
      <c r="V48" t="s">
        <v>237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238</v>
      </c>
      <c r="F49" t="s">
        <v>27</v>
      </c>
      <c r="G49" t="s">
        <v>239</v>
      </c>
      <c r="H49" s="1">
        <v>41564</v>
      </c>
      <c r="I49" s="1">
        <v>44935.49705137883</v>
      </c>
      <c r="J49" t="s">
        <v>222</v>
      </c>
      <c r="K49" t="s">
        <v>131</v>
      </c>
      <c r="L49" s="1">
        <v>41564</v>
      </c>
      <c r="M49" t="s">
        <v>92</v>
      </c>
      <c r="N49" t="s">
        <v>93</v>
      </c>
      <c r="S49" t="b">
        <v>1</v>
      </c>
      <c r="U49" s="2">
        <f>HYPERLINK("https://sbirkapp.gov.cz/detail/SPPUUJES57L4CKOY", "https://sbirkapp.gov.cz/detail/SPPUUJES57L4CKOY")</f>
        <v>0</v>
      </c>
      <c r="V49" t="s">
        <v>240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241</v>
      </c>
      <c r="F50" t="s">
        <v>27</v>
      </c>
      <c r="G50" t="s">
        <v>242</v>
      </c>
      <c r="H50" s="1">
        <v>41564</v>
      </c>
      <c r="I50" s="1">
        <v>44935.49233552541</v>
      </c>
      <c r="J50" t="s">
        <v>222</v>
      </c>
      <c r="K50" t="s">
        <v>131</v>
      </c>
      <c r="L50" s="1">
        <v>41564</v>
      </c>
      <c r="M50" t="s">
        <v>92</v>
      </c>
      <c r="N50" t="s">
        <v>93</v>
      </c>
      <c r="S50" t="b">
        <v>1</v>
      </c>
      <c r="U50" s="2">
        <f>HYPERLINK("https://sbirkapp.gov.cz/detail/SPPYVOHGDDRWL2K4", "https://sbirkapp.gov.cz/detail/SPPYVOHGDDRWL2K4")</f>
        <v>0</v>
      </c>
      <c r="V50" t="s">
        <v>243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244</v>
      </c>
      <c r="F51" t="s">
        <v>27</v>
      </c>
      <c r="G51" t="s">
        <v>245</v>
      </c>
      <c r="H51" s="1">
        <v>41564</v>
      </c>
      <c r="I51" s="1">
        <v>44935.48487792102</v>
      </c>
      <c r="J51" t="s">
        <v>222</v>
      </c>
      <c r="K51" t="s">
        <v>131</v>
      </c>
      <c r="L51" s="1">
        <v>41564</v>
      </c>
      <c r="M51" t="s">
        <v>92</v>
      </c>
      <c r="N51" t="s">
        <v>93</v>
      </c>
      <c r="Q51" t="s">
        <v>246</v>
      </c>
      <c r="S51" t="b">
        <v>1</v>
      </c>
      <c r="U51" s="2">
        <f>HYPERLINK("https://sbirkapp.gov.cz/detail/SPPEJL34QB6UFRIA", "https://sbirkapp.gov.cz/detail/SPPEJL34QB6UFRIA")</f>
        <v>0</v>
      </c>
      <c r="V51" t="s">
        <v>247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248</v>
      </c>
      <c r="F52" t="s">
        <v>27</v>
      </c>
      <c r="G52" t="s">
        <v>249</v>
      </c>
      <c r="H52" s="1">
        <v>41564</v>
      </c>
      <c r="I52" s="1">
        <v>44935.48060612373</v>
      </c>
      <c r="J52" t="s">
        <v>222</v>
      </c>
      <c r="K52" t="s">
        <v>131</v>
      </c>
      <c r="L52" s="1">
        <v>41564</v>
      </c>
      <c r="M52" t="s">
        <v>92</v>
      </c>
      <c r="N52" t="s">
        <v>93</v>
      </c>
      <c r="S52" t="b">
        <v>1</v>
      </c>
      <c r="U52" s="2">
        <f>HYPERLINK("https://sbirkapp.gov.cz/detail/SPP6EAF5KVIZ6V7S", "https://sbirkapp.gov.cz/detail/SPP6EAF5KVIZ6V7S")</f>
        <v>0</v>
      </c>
      <c r="V52" t="s">
        <v>250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251</v>
      </c>
      <c r="F53" t="s">
        <v>27</v>
      </c>
      <c r="G53" t="s">
        <v>252</v>
      </c>
      <c r="H53" s="1">
        <v>41304</v>
      </c>
      <c r="I53" s="1">
        <v>44935.47515377415</v>
      </c>
      <c r="J53" t="s">
        <v>253</v>
      </c>
      <c r="K53" t="s">
        <v>131</v>
      </c>
      <c r="L53" s="1">
        <v>41304</v>
      </c>
      <c r="M53" t="s">
        <v>92</v>
      </c>
      <c r="N53" t="s">
        <v>93</v>
      </c>
      <c r="S53" t="b">
        <v>1</v>
      </c>
      <c r="U53" s="2">
        <f>HYPERLINK("https://sbirkapp.gov.cz/detail/SPP3K4T4WH72F52M", "https://sbirkapp.gov.cz/detail/SPP3K4T4WH72F52M")</f>
        <v>0</v>
      </c>
      <c r="V53" t="s">
        <v>254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255</v>
      </c>
      <c r="F54" t="s">
        <v>27</v>
      </c>
      <c r="G54" t="s">
        <v>256</v>
      </c>
      <c r="H54" s="1">
        <v>41304</v>
      </c>
      <c r="I54" s="1">
        <v>44935.47042950199</v>
      </c>
      <c r="J54" t="s">
        <v>253</v>
      </c>
      <c r="K54" t="s">
        <v>131</v>
      </c>
      <c r="L54" s="1">
        <v>41304</v>
      </c>
      <c r="M54" t="s">
        <v>92</v>
      </c>
      <c r="N54" t="s">
        <v>93</v>
      </c>
      <c r="S54" t="b">
        <v>1</v>
      </c>
      <c r="U54" s="2">
        <f>HYPERLINK("https://sbirkapp.gov.cz/detail/SPPNX3H2P5BIJEQI", "https://sbirkapp.gov.cz/detail/SPPNX3H2P5BIJEQI")</f>
        <v>0</v>
      </c>
      <c r="V54" t="s">
        <v>257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258</v>
      </c>
      <c r="F55" t="s">
        <v>27</v>
      </c>
      <c r="G55" t="s">
        <v>259</v>
      </c>
      <c r="H55" s="1">
        <v>41120</v>
      </c>
      <c r="I55" s="1">
        <v>44935.42377183918</v>
      </c>
      <c r="J55" t="s">
        <v>260</v>
      </c>
      <c r="K55" t="s">
        <v>131</v>
      </c>
      <c r="L55" s="1">
        <v>41120</v>
      </c>
      <c r="M55" t="s">
        <v>92</v>
      </c>
      <c r="N55" t="s">
        <v>93</v>
      </c>
      <c r="S55" t="b">
        <v>1</v>
      </c>
      <c r="U55" s="2">
        <f>HYPERLINK("https://sbirkapp.gov.cz/detail/SPP6DGSB7LX5CBIS", "https://sbirkapp.gov.cz/detail/SPP6DGSB7LX5CBIS")</f>
        <v>0</v>
      </c>
      <c r="V55" t="s">
        <v>261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262</v>
      </c>
      <c r="F56" t="s">
        <v>27</v>
      </c>
      <c r="G56" t="s">
        <v>263</v>
      </c>
      <c r="H56" s="1">
        <v>41120</v>
      </c>
      <c r="I56" s="1">
        <v>44935.42126799629</v>
      </c>
      <c r="J56" t="s">
        <v>260</v>
      </c>
      <c r="K56" t="s">
        <v>131</v>
      </c>
      <c r="L56" s="1">
        <v>41120</v>
      </c>
      <c r="M56" t="s">
        <v>92</v>
      </c>
      <c r="N56" t="s">
        <v>93</v>
      </c>
      <c r="S56" t="b">
        <v>1</v>
      </c>
      <c r="U56" s="2">
        <f>HYPERLINK("https://sbirkapp.gov.cz/detail/SPPXQCH6WW2YAYOA", "https://sbirkapp.gov.cz/detail/SPPXQCH6WW2YAYOA")</f>
        <v>0</v>
      </c>
      <c r="V56" t="s">
        <v>264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265</v>
      </c>
      <c r="F57" t="s">
        <v>27</v>
      </c>
      <c r="G57" t="s">
        <v>266</v>
      </c>
      <c r="H57" s="1">
        <v>41120</v>
      </c>
      <c r="I57" s="1">
        <v>44935.4168617957</v>
      </c>
      <c r="J57" t="s">
        <v>260</v>
      </c>
      <c r="K57" t="s">
        <v>131</v>
      </c>
      <c r="L57" s="1">
        <v>41120</v>
      </c>
      <c r="M57" t="s">
        <v>92</v>
      </c>
      <c r="N57" t="s">
        <v>93</v>
      </c>
      <c r="S57" t="b">
        <v>1</v>
      </c>
      <c r="U57" s="2">
        <f>HYPERLINK("https://sbirkapp.gov.cz/detail/SPPUDHIGISXFMYWC", "https://sbirkapp.gov.cz/detail/SPPUDHIGISXFMYWC")</f>
        <v>0</v>
      </c>
      <c r="V57" t="s">
        <v>267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268</v>
      </c>
      <c r="F58" t="s">
        <v>27</v>
      </c>
      <c r="G58" t="s">
        <v>269</v>
      </c>
      <c r="H58" s="1">
        <v>41120</v>
      </c>
      <c r="I58" s="1">
        <v>44935.41364116448</v>
      </c>
      <c r="J58" t="s">
        <v>260</v>
      </c>
      <c r="K58" t="s">
        <v>131</v>
      </c>
      <c r="L58" s="1">
        <v>41120</v>
      </c>
      <c r="M58" t="s">
        <v>92</v>
      </c>
      <c r="N58" t="s">
        <v>93</v>
      </c>
      <c r="S58" t="b">
        <v>1</v>
      </c>
      <c r="U58" s="2">
        <f>HYPERLINK("https://sbirkapp.gov.cz/detail/SPPSN72QSFJXMBIY", "https://sbirkapp.gov.cz/detail/SPPSN72QSFJXMBIY")</f>
        <v>0</v>
      </c>
      <c r="V58" t="s">
        <v>270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271</v>
      </c>
      <c r="F59" t="s">
        <v>27</v>
      </c>
      <c r="G59" t="s">
        <v>272</v>
      </c>
      <c r="H59" s="1">
        <v>41079</v>
      </c>
      <c r="I59" s="1">
        <v>44935.40987876683</v>
      </c>
      <c r="J59" t="s">
        <v>273</v>
      </c>
      <c r="K59" t="s">
        <v>131</v>
      </c>
      <c r="L59" s="1">
        <v>41079</v>
      </c>
      <c r="M59" t="s">
        <v>92</v>
      </c>
      <c r="N59" t="s">
        <v>93</v>
      </c>
      <c r="S59" t="b">
        <v>1</v>
      </c>
      <c r="U59" s="2">
        <f>HYPERLINK("https://sbirkapp.gov.cz/detail/SPPXRJBV6CE3VMP4", "https://sbirkapp.gov.cz/detail/SPPXRJBV6CE3VMP4")</f>
        <v>0</v>
      </c>
      <c r="V59" t="s">
        <v>274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275</v>
      </c>
      <c r="F60" t="s">
        <v>27</v>
      </c>
      <c r="G60" t="s">
        <v>276</v>
      </c>
      <c r="H60" s="1">
        <v>41079</v>
      </c>
      <c r="I60" s="1">
        <v>44935.40727021071</v>
      </c>
      <c r="J60" t="s">
        <v>273</v>
      </c>
      <c r="K60" t="s">
        <v>131</v>
      </c>
      <c r="L60" s="1">
        <v>41079</v>
      </c>
      <c r="M60" t="s">
        <v>92</v>
      </c>
      <c r="N60" t="s">
        <v>93</v>
      </c>
      <c r="S60" t="b">
        <v>1</v>
      </c>
      <c r="U60" s="2">
        <f>HYPERLINK("https://sbirkapp.gov.cz/detail/SPPC5Q5FWNO3WV3U", "https://sbirkapp.gov.cz/detail/SPPC5Q5FWNO3WV3U")</f>
        <v>0</v>
      </c>
      <c r="V60" t="s">
        <v>277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278</v>
      </c>
      <c r="F61" t="s">
        <v>27</v>
      </c>
      <c r="G61" t="s">
        <v>279</v>
      </c>
      <c r="H61" s="1">
        <v>41079</v>
      </c>
      <c r="I61" s="1">
        <v>44935.40379344816</v>
      </c>
      <c r="J61" t="s">
        <v>273</v>
      </c>
      <c r="K61" t="s">
        <v>131</v>
      </c>
      <c r="L61" s="1">
        <v>41079</v>
      </c>
      <c r="M61" t="s">
        <v>280</v>
      </c>
      <c r="N61" t="s">
        <v>281</v>
      </c>
      <c r="S61" t="b">
        <v>1</v>
      </c>
      <c r="U61" s="2">
        <f>HYPERLINK("https://sbirkapp.gov.cz/detail/SPPDSIOSGOVD73ES", "https://sbirkapp.gov.cz/detail/SPPDSIOSGOVD73ES")</f>
        <v>0</v>
      </c>
      <c r="V61" t="s">
        <v>282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283</v>
      </c>
      <c r="F62" t="s">
        <v>27</v>
      </c>
      <c r="G62" t="s">
        <v>284</v>
      </c>
      <c r="H62" s="1">
        <v>41079</v>
      </c>
      <c r="I62" s="1">
        <v>44935.38971428327</v>
      </c>
      <c r="J62" t="s">
        <v>273</v>
      </c>
      <c r="K62" t="s">
        <v>131</v>
      </c>
      <c r="L62" s="1">
        <v>41079</v>
      </c>
      <c r="M62" t="s">
        <v>92</v>
      </c>
      <c r="N62" t="s">
        <v>93</v>
      </c>
      <c r="S62" t="b">
        <v>1</v>
      </c>
      <c r="U62" s="2">
        <f>HYPERLINK("https://sbirkapp.gov.cz/detail/SPPNI6OHE2WVZVK6", "https://sbirkapp.gov.cz/detail/SPPNI6OHE2WVZVK6")</f>
        <v>0</v>
      </c>
      <c r="V62" t="s">
        <v>285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286</v>
      </c>
      <c r="F63" t="s">
        <v>27</v>
      </c>
      <c r="G63" t="s">
        <v>287</v>
      </c>
      <c r="H63" s="1">
        <v>41079</v>
      </c>
      <c r="I63" s="1">
        <v>44935.38683063921</v>
      </c>
      <c r="J63" t="s">
        <v>273</v>
      </c>
      <c r="K63" t="s">
        <v>131</v>
      </c>
      <c r="L63" s="1">
        <v>41079</v>
      </c>
      <c r="M63" t="s">
        <v>92</v>
      </c>
      <c r="N63" t="s">
        <v>93</v>
      </c>
      <c r="S63" t="b">
        <v>1</v>
      </c>
      <c r="U63" s="2">
        <f>HYPERLINK("https://sbirkapp.gov.cz/detail/SPPS6E6Y7XBGXZNY", "https://sbirkapp.gov.cz/detail/SPPS6E6Y7XBGXZNY")</f>
        <v>0</v>
      </c>
      <c r="V63" t="s">
        <v>288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289</v>
      </c>
      <c r="F64" t="s">
        <v>27</v>
      </c>
      <c r="G64" t="s">
        <v>290</v>
      </c>
      <c r="H64" s="1">
        <v>41029</v>
      </c>
      <c r="I64" s="1">
        <v>44935.37797669777</v>
      </c>
      <c r="J64" t="s">
        <v>130</v>
      </c>
      <c r="K64" t="s">
        <v>131</v>
      </c>
      <c r="L64" s="1">
        <v>41029</v>
      </c>
      <c r="M64" t="s">
        <v>31</v>
      </c>
      <c r="N64" t="s">
        <v>32</v>
      </c>
      <c r="S64" t="b">
        <v>1</v>
      </c>
      <c r="U64" s="2">
        <f>HYPERLINK("https://sbirkapp.gov.cz/detail/SPP6WG4WAF6OZTGW", "https://sbirkapp.gov.cz/detail/SPP6WG4WAF6OZTGW")</f>
        <v>0</v>
      </c>
      <c r="V64" t="s">
        <v>291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292</v>
      </c>
      <c r="F65" t="s">
        <v>27</v>
      </c>
      <c r="G65" t="s">
        <v>293</v>
      </c>
      <c r="H65" s="1">
        <v>41029</v>
      </c>
      <c r="I65" s="1">
        <v>44935.37152654442</v>
      </c>
      <c r="J65" t="s">
        <v>130</v>
      </c>
      <c r="K65" t="s">
        <v>131</v>
      </c>
      <c r="L65" s="1">
        <v>41029</v>
      </c>
      <c r="M65" t="s">
        <v>92</v>
      </c>
      <c r="N65" t="s">
        <v>93</v>
      </c>
      <c r="S65" t="b">
        <v>1</v>
      </c>
      <c r="U65" s="2">
        <f>HYPERLINK("https://sbirkapp.gov.cz/detail/SPPDOMXI2OY7HMYU", "https://sbirkapp.gov.cz/detail/SPPDOMXI2OY7HMYU")</f>
        <v>0</v>
      </c>
      <c r="V65" t="s">
        <v>294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23</v>
      </c>
      <c r="E66" t="s">
        <v>295</v>
      </c>
      <c r="F66" t="s">
        <v>27</v>
      </c>
      <c r="G66" t="s">
        <v>296</v>
      </c>
      <c r="H66" s="1">
        <v>40946</v>
      </c>
      <c r="I66" s="1">
        <v>44935.36784589484</v>
      </c>
      <c r="J66" t="s">
        <v>297</v>
      </c>
      <c r="K66" t="s">
        <v>131</v>
      </c>
      <c r="L66" s="1">
        <v>40946</v>
      </c>
      <c r="M66" t="s">
        <v>92</v>
      </c>
      <c r="N66" t="s">
        <v>93</v>
      </c>
      <c r="S66" t="b">
        <v>1</v>
      </c>
      <c r="U66" s="2">
        <f>HYPERLINK("https://sbirkapp.gov.cz/detail/SPPCJ77K76QZHIF6", "https://sbirkapp.gov.cz/detail/SPPCJ77K76QZHIF6")</f>
        <v>0</v>
      </c>
      <c r="V66" t="s">
        <v>298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23</v>
      </c>
      <c r="E67" t="s">
        <v>299</v>
      </c>
      <c r="F67" t="s">
        <v>27</v>
      </c>
      <c r="G67" t="s">
        <v>300</v>
      </c>
      <c r="H67" s="1">
        <v>40946</v>
      </c>
      <c r="I67" s="1">
        <v>44935.36379895564</v>
      </c>
      <c r="J67" t="s">
        <v>297</v>
      </c>
      <c r="K67" t="s">
        <v>131</v>
      </c>
      <c r="L67" s="1">
        <v>40946</v>
      </c>
      <c r="M67" t="s">
        <v>280</v>
      </c>
      <c r="N67" t="s">
        <v>281</v>
      </c>
      <c r="S67" t="b">
        <v>1</v>
      </c>
      <c r="U67" s="2">
        <f>HYPERLINK("https://sbirkapp.gov.cz/detail/SPP6GNWAL2TQYMCC", "https://sbirkapp.gov.cz/detail/SPP6GNWAL2TQYMCC")</f>
        <v>0</v>
      </c>
      <c r="V67" t="s">
        <v>301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23</v>
      </c>
      <c r="E68" t="s">
        <v>302</v>
      </c>
      <c r="F68" t="s">
        <v>27</v>
      </c>
      <c r="G68" t="s">
        <v>303</v>
      </c>
      <c r="H68" s="1">
        <v>40946</v>
      </c>
      <c r="I68" s="1">
        <v>44935.34704594398</v>
      </c>
      <c r="J68" t="s">
        <v>297</v>
      </c>
      <c r="K68" t="s">
        <v>131</v>
      </c>
      <c r="L68" s="1">
        <v>40946</v>
      </c>
      <c r="M68" t="s">
        <v>92</v>
      </c>
      <c r="N68" t="s">
        <v>93</v>
      </c>
      <c r="S68" t="b">
        <v>1</v>
      </c>
      <c r="U68" s="2">
        <f>HYPERLINK("https://sbirkapp.gov.cz/detail/SPP7ZIVT7UHUUN6I", "https://sbirkapp.gov.cz/detail/SPP7ZIVT7UHUUN6I")</f>
        <v>0</v>
      </c>
      <c r="V68" t="s">
        <v>304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23</v>
      </c>
      <c r="E69" t="s">
        <v>305</v>
      </c>
      <c r="F69" t="s">
        <v>27</v>
      </c>
      <c r="G69" t="s">
        <v>306</v>
      </c>
      <c r="H69" s="1">
        <v>40946</v>
      </c>
      <c r="I69" s="1">
        <v>44935.33625118651</v>
      </c>
      <c r="J69" t="s">
        <v>297</v>
      </c>
      <c r="K69" t="s">
        <v>131</v>
      </c>
      <c r="L69" s="1">
        <v>40946</v>
      </c>
      <c r="M69" t="s">
        <v>92</v>
      </c>
      <c r="N69" t="s">
        <v>93</v>
      </c>
      <c r="S69" t="b">
        <v>1</v>
      </c>
      <c r="U69" s="2">
        <f>HYPERLINK("https://sbirkapp.gov.cz/detail/SPP4JX6GZ33VIZYQ", "https://sbirkapp.gov.cz/detail/SPP4JX6GZ33VIZYQ")</f>
        <v>0</v>
      </c>
      <c r="V69" t="s">
        <v>307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23</v>
      </c>
      <c r="E70" t="s">
        <v>308</v>
      </c>
      <c r="F70" t="s">
        <v>27</v>
      </c>
      <c r="G70" t="s">
        <v>309</v>
      </c>
      <c r="H70" s="1">
        <v>43081</v>
      </c>
      <c r="I70" s="1">
        <v>44935.31778431474</v>
      </c>
      <c r="J70" t="s">
        <v>310</v>
      </c>
      <c r="K70" t="s">
        <v>131</v>
      </c>
      <c r="L70" s="1">
        <v>43081</v>
      </c>
      <c r="M70" t="s">
        <v>311</v>
      </c>
      <c r="N70" t="s">
        <v>312</v>
      </c>
      <c r="S70" t="b">
        <v>1</v>
      </c>
      <c r="U70" s="2">
        <f>HYPERLINK("https://sbirkapp.gov.cz/detail/SPPYTB7CIISZU5XM", "https://sbirkapp.gov.cz/detail/SPPYTB7CIISZU5XM")</f>
        <v>0</v>
      </c>
      <c r="V70" t="s">
        <v>313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23</v>
      </c>
      <c r="E71" t="s">
        <v>314</v>
      </c>
      <c r="F71" t="s">
        <v>27</v>
      </c>
      <c r="G71" t="s">
        <v>315</v>
      </c>
      <c r="H71" s="1">
        <v>40857</v>
      </c>
      <c r="I71" s="1">
        <v>44932.34081143326</v>
      </c>
      <c r="J71" t="s">
        <v>135</v>
      </c>
      <c r="K71" t="s">
        <v>131</v>
      </c>
      <c r="L71" s="1">
        <v>40857</v>
      </c>
      <c r="M71" t="s">
        <v>92</v>
      </c>
      <c r="N71" t="s">
        <v>93</v>
      </c>
      <c r="S71" t="b">
        <v>1</v>
      </c>
      <c r="U71" s="2">
        <f>HYPERLINK("https://sbirkapp.gov.cz/detail/SPPEM7KAQB2EGPEG", "https://sbirkapp.gov.cz/detail/SPPEM7KAQB2EGPEG")</f>
        <v>0</v>
      </c>
      <c r="V71" t="s">
        <v>316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23</v>
      </c>
      <c r="E72" t="s">
        <v>317</v>
      </c>
      <c r="F72" t="s">
        <v>27</v>
      </c>
      <c r="G72" t="s">
        <v>318</v>
      </c>
      <c r="H72" s="1">
        <v>40785</v>
      </c>
      <c r="I72" s="1">
        <v>44932.32799548653</v>
      </c>
      <c r="J72" t="s">
        <v>319</v>
      </c>
      <c r="K72" t="s">
        <v>131</v>
      </c>
      <c r="L72" s="1">
        <v>40785</v>
      </c>
      <c r="M72" t="s">
        <v>92</v>
      </c>
      <c r="N72" t="s">
        <v>93</v>
      </c>
      <c r="S72" t="b">
        <v>1</v>
      </c>
      <c r="U72" s="2">
        <f>HYPERLINK("https://sbirkapp.gov.cz/detail/SPPMZKJ3EWNJLPRA", "https://sbirkapp.gov.cz/detail/SPPMZKJ3EWNJLPRA")</f>
        <v>0</v>
      </c>
      <c r="V72" t="s">
        <v>320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23</v>
      </c>
      <c r="E73" t="s">
        <v>321</v>
      </c>
      <c r="F73" t="s">
        <v>27</v>
      </c>
      <c r="G73" t="s">
        <v>322</v>
      </c>
      <c r="H73" s="1">
        <v>40785</v>
      </c>
      <c r="I73" s="1">
        <v>44932.32066159419</v>
      </c>
      <c r="J73" t="s">
        <v>319</v>
      </c>
      <c r="K73" t="s">
        <v>131</v>
      </c>
      <c r="L73" s="1">
        <v>40785</v>
      </c>
      <c r="M73" t="s">
        <v>92</v>
      </c>
      <c r="N73" t="s">
        <v>93</v>
      </c>
      <c r="S73" t="b">
        <v>1</v>
      </c>
      <c r="U73" s="2">
        <f>HYPERLINK("https://sbirkapp.gov.cz/detail/SPPQJES6TBTA7KMC", "https://sbirkapp.gov.cz/detail/SPPQJES6TBTA7KMC")</f>
        <v>0</v>
      </c>
      <c r="V73" t="s">
        <v>323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23</v>
      </c>
      <c r="E74" t="s">
        <v>324</v>
      </c>
      <c r="F74" t="s">
        <v>27</v>
      </c>
      <c r="G74" t="s">
        <v>325</v>
      </c>
      <c r="H74" s="1">
        <v>40753</v>
      </c>
      <c r="I74" s="1">
        <v>44932.30738670762</v>
      </c>
      <c r="J74" t="s">
        <v>326</v>
      </c>
      <c r="K74" t="s">
        <v>131</v>
      </c>
      <c r="L74" s="1">
        <v>40753</v>
      </c>
      <c r="M74" t="s">
        <v>92</v>
      </c>
      <c r="N74" t="s">
        <v>93</v>
      </c>
      <c r="S74" t="b">
        <v>1</v>
      </c>
      <c r="U74" s="2">
        <f>HYPERLINK("https://sbirkapp.gov.cz/detail/SPP3ZVKA2PR3I6V4", "https://sbirkapp.gov.cz/detail/SPP3ZVKA2PR3I6V4")</f>
        <v>0</v>
      </c>
      <c r="V74" t="s">
        <v>327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23</v>
      </c>
      <c r="E75" t="s">
        <v>328</v>
      </c>
      <c r="F75" t="s">
        <v>27</v>
      </c>
      <c r="G75" t="s">
        <v>329</v>
      </c>
      <c r="H75" s="1">
        <v>40753</v>
      </c>
      <c r="I75" s="1">
        <v>44932.30267468483</v>
      </c>
      <c r="J75" t="s">
        <v>326</v>
      </c>
      <c r="K75" t="s">
        <v>131</v>
      </c>
      <c r="L75" s="1">
        <v>40753</v>
      </c>
      <c r="M75" t="s">
        <v>92</v>
      </c>
      <c r="N75" t="s">
        <v>93</v>
      </c>
      <c r="S75" t="b">
        <v>1</v>
      </c>
      <c r="U75" s="2">
        <f>HYPERLINK("https://sbirkapp.gov.cz/detail/SPPPLVH37KF2U5US", "https://sbirkapp.gov.cz/detail/SPPPLVH37KF2U5US")</f>
        <v>0</v>
      </c>
      <c r="V75" t="s">
        <v>330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23</v>
      </c>
      <c r="E76" t="s">
        <v>331</v>
      </c>
      <c r="F76" t="s">
        <v>27</v>
      </c>
      <c r="G76" t="s">
        <v>332</v>
      </c>
      <c r="H76" s="1">
        <v>40753</v>
      </c>
      <c r="I76" s="1">
        <v>44932.29845210097</v>
      </c>
      <c r="J76" t="s">
        <v>326</v>
      </c>
      <c r="K76" t="s">
        <v>131</v>
      </c>
      <c r="L76" s="1">
        <v>40753</v>
      </c>
      <c r="M76" t="s">
        <v>92</v>
      </c>
      <c r="N76" t="s">
        <v>93</v>
      </c>
      <c r="S76" t="b">
        <v>1</v>
      </c>
      <c r="U76" s="2">
        <f>HYPERLINK("https://sbirkapp.gov.cz/detail/SPPQCEQ657FLO55E", "https://sbirkapp.gov.cz/detail/SPPQCEQ657FLO55E")</f>
        <v>0</v>
      </c>
      <c r="V76" t="s">
        <v>333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23</v>
      </c>
      <c r="E77" t="s">
        <v>334</v>
      </c>
      <c r="F77" t="s">
        <v>27</v>
      </c>
      <c r="G77" t="s">
        <v>335</v>
      </c>
      <c r="H77" s="1">
        <v>40681</v>
      </c>
      <c r="I77" s="1">
        <v>44932.2699562786</v>
      </c>
      <c r="J77" t="s">
        <v>336</v>
      </c>
      <c r="K77" t="s">
        <v>131</v>
      </c>
      <c r="L77" s="1">
        <v>40681</v>
      </c>
      <c r="M77" t="s">
        <v>92</v>
      </c>
      <c r="N77" t="s">
        <v>93</v>
      </c>
      <c r="S77" t="b">
        <v>1</v>
      </c>
      <c r="U77" s="2">
        <f>HYPERLINK("https://sbirkapp.gov.cz/detail/SPP6GUB4CPESANIC", "https://sbirkapp.gov.cz/detail/SPP6GUB4CPESANIC")</f>
        <v>0</v>
      </c>
      <c r="V77" t="s">
        <v>337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23</v>
      </c>
      <c r="E78" t="s">
        <v>338</v>
      </c>
      <c r="F78" t="s">
        <v>27</v>
      </c>
      <c r="G78" t="s">
        <v>339</v>
      </c>
      <c r="H78" s="1">
        <v>40543</v>
      </c>
      <c r="I78" s="1">
        <v>44931.60596439757</v>
      </c>
      <c r="J78" t="s">
        <v>340</v>
      </c>
      <c r="K78" t="s">
        <v>131</v>
      </c>
      <c r="L78" s="1">
        <v>40543</v>
      </c>
      <c r="M78" t="s">
        <v>92</v>
      </c>
      <c r="N78" t="s">
        <v>93</v>
      </c>
      <c r="S78" t="b">
        <v>1</v>
      </c>
      <c r="U78" s="2">
        <f>HYPERLINK("https://sbirkapp.gov.cz/detail/SPPJVTWP6L5E7QW2", "https://sbirkapp.gov.cz/detail/SPPJVTWP6L5E7QW2")</f>
        <v>0</v>
      </c>
      <c r="V78" t="s">
        <v>341</v>
      </c>
      <c r="W78">
        <v>1</v>
      </c>
    </row>
    <row r="79" spans="1:23">
      <c r="A79" t="s">
        <v>23</v>
      </c>
      <c r="B79" t="s">
        <v>24</v>
      </c>
      <c r="C79" t="s">
        <v>25</v>
      </c>
      <c r="D79" t="s">
        <v>23</v>
      </c>
      <c r="E79" t="s">
        <v>342</v>
      </c>
      <c r="F79" t="s">
        <v>27</v>
      </c>
      <c r="G79" t="s">
        <v>343</v>
      </c>
      <c r="H79" s="1">
        <v>40543</v>
      </c>
      <c r="I79" s="1">
        <v>44931.60116861163</v>
      </c>
      <c r="J79" t="s">
        <v>340</v>
      </c>
      <c r="K79" t="s">
        <v>131</v>
      </c>
      <c r="L79" s="1">
        <v>40543</v>
      </c>
      <c r="M79" t="s">
        <v>92</v>
      </c>
      <c r="N79" t="s">
        <v>93</v>
      </c>
      <c r="S79" t="b">
        <v>1</v>
      </c>
      <c r="U79" s="2">
        <f>HYPERLINK("https://sbirkapp.gov.cz/detail/SPP533BXKHVXR5GC", "https://sbirkapp.gov.cz/detail/SPP533BXKHVXR5GC")</f>
        <v>0</v>
      </c>
      <c r="V79" t="s">
        <v>344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23</v>
      </c>
      <c r="E80" t="s">
        <v>345</v>
      </c>
      <c r="F80" t="s">
        <v>27</v>
      </c>
      <c r="G80" t="s">
        <v>346</v>
      </c>
      <c r="H80" s="1">
        <v>40353</v>
      </c>
      <c r="I80" s="1">
        <v>44931.59706018612</v>
      </c>
      <c r="J80" t="s">
        <v>347</v>
      </c>
      <c r="K80" t="s">
        <v>131</v>
      </c>
      <c r="L80" s="1">
        <v>40353</v>
      </c>
      <c r="M80" t="s">
        <v>31</v>
      </c>
      <c r="N80" t="s">
        <v>32</v>
      </c>
      <c r="S80" t="b">
        <v>1</v>
      </c>
      <c r="U80" s="2">
        <f>HYPERLINK("https://sbirkapp.gov.cz/detail/SPPZSKVVL6CYJW7Q", "https://sbirkapp.gov.cz/detail/SPPZSKVVL6CYJW7Q")</f>
        <v>0</v>
      </c>
      <c r="V80" t="s">
        <v>348</v>
      </c>
      <c r="W80">
        <v>1</v>
      </c>
    </row>
    <row r="81" spans="1:23">
      <c r="A81" t="s">
        <v>23</v>
      </c>
      <c r="B81" t="s">
        <v>24</v>
      </c>
      <c r="C81" t="s">
        <v>25</v>
      </c>
      <c r="D81" t="s">
        <v>23</v>
      </c>
      <c r="E81" t="s">
        <v>349</v>
      </c>
      <c r="F81" t="s">
        <v>27</v>
      </c>
      <c r="G81" t="s">
        <v>350</v>
      </c>
      <c r="H81" s="1">
        <v>40287</v>
      </c>
      <c r="I81" s="1">
        <v>44931.59317024495</v>
      </c>
      <c r="J81" t="s">
        <v>351</v>
      </c>
      <c r="K81" t="s">
        <v>131</v>
      </c>
      <c r="L81" s="1">
        <v>40287</v>
      </c>
      <c r="M81" t="s">
        <v>92</v>
      </c>
      <c r="N81" t="s">
        <v>93</v>
      </c>
      <c r="S81" t="b">
        <v>1</v>
      </c>
      <c r="U81" s="2">
        <f>HYPERLINK("https://sbirkapp.gov.cz/detail/SPPVAMCAHLBJRAZ4", "https://sbirkapp.gov.cz/detail/SPPVAMCAHLBJRAZ4")</f>
        <v>0</v>
      </c>
      <c r="V81" t="s">
        <v>352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23</v>
      </c>
      <c r="E82" t="s">
        <v>353</v>
      </c>
      <c r="F82" t="s">
        <v>27</v>
      </c>
      <c r="G82" t="s">
        <v>354</v>
      </c>
      <c r="H82" s="1">
        <v>39913</v>
      </c>
      <c r="I82" s="1">
        <v>44931.57727370049</v>
      </c>
      <c r="J82" t="s">
        <v>355</v>
      </c>
      <c r="K82" t="s">
        <v>131</v>
      </c>
      <c r="L82" s="1">
        <v>39913</v>
      </c>
      <c r="M82" t="s">
        <v>31</v>
      </c>
      <c r="N82" t="s">
        <v>32</v>
      </c>
      <c r="S82" t="b">
        <v>1</v>
      </c>
      <c r="U82" s="2">
        <f>HYPERLINK("https://sbirkapp.gov.cz/detail/SPPMBDTFJM6NQN6C", "https://sbirkapp.gov.cz/detail/SPPMBDTFJM6NQN6C")</f>
        <v>0</v>
      </c>
      <c r="V82" t="s">
        <v>356</v>
      </c>
      <c r="W82">
        <v>1</v>
      </c>
    </row>
    <row r="83" spans="1:23">
      <c r="A83" t="s">
        <v>23</v>
      </c>
      <c r="B83" t="s">
        <v>24</v>
      </c>
      <c r="C83" t="s">
        <v>25</v>
      </c>
      <c r="D83" t="s">
        <v>23</v>
      </c>
      <c r="E83" t="s">
        <v>357</v>
      </c>
      <c r="F83" t="s">
        <v>27</v>
      </c>
      <c r="G83" t="s">
        <v>358</v>
      </c>
      <c r="H83" s="1">
        <v>39555</v>
      </c>
      <c r="I83" s="1">
        <v>44931.56880815248</v>
      </c>
      <c r="J83" t="s">
        <v>359</v>
      </c>
      <c r="K83" t="s">
        <v>131</v>
      </c>
      <c r="L83" s="1">
        <v>39555</v>
      </c>
      <c r="M83" t="s">
        <v>31</v>
      </c>
      <c r="N83" t="s">
        <v>32</v>
      </c>
      <c r="S83" t="b">
        <v>1</v>
      </c>
      <c r="U83" s="2">
        <f>HYPERLINK("https://sbirkapp.gov.cz/detail/SPPC3AHNYG6FUKSW", "https://sbirkapp.gov.cz/detail/SPPC3AHNYG6FUKSW")</f>
        <v>0</v>
      </c>
      <c r="V83" t="s">
        <v>360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23</v>
      </c>
      <c r="E84" t="s">
        <v>361</v>
      </c>
      <c r="F84" t="s">
        <v>27</v>
      </c>
      <c r="G84" t="s">
        <v>362</v>
      </c>
      <c r="H84" s="1">
        <v>39555</v>
      </c>
      <c r="I84" s="1">
        <v>44931.56573924199</v>
      </c>
      <c r="J84" t="s">
        <v>359</v>
      </c>
      <c r="K84" t="s">
        <v>131</v>
      </c>
      <c r="L84" s="1">
        <v>39555</v>
      </c>
      <c r="M84" t="s">
        <v>31</v>
      </c>
      <c r="N84" t="s">
        <v>32</v>
      </c>
      <c r="S84" t="b">
        <v>1</v>
      </c>
      <c r="U84" s="2">
        <f>HYPERLINK("https://sbirkapp.gov.cz/detail/SPPGM3WPZ2DYK5W6", "https://sbirkapp.gov.cz/detail/SPPGM3WPZ2DYK5W6")</f>
        <v>0</v>
      </c>
      <c r="V84" t="s">
        <v>363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23</v>
      </c>
      <c r="E85" t="s">
        <v>364</v>
      </c>
      <c r="F85" t="s">
        <v>27</v>
      </c>
      <c r="G85" t="s">
        <v>365</v>
      </c>
      <c r="H85" s="1">
        <v>39059</v>
      </c>
      <c r="I85" s="1">
        <v>44931.54609029522</v>
      </c>
      <c r="J85" t="s">
        <v>366</v>
      </c>
      <c r="K85" t="s">
        <v>131</v>
      </c>
      <c r="L85" s="1">
        <v>39059</v>
      </c>
      <c r="M85" t="s">
        <v>31</v>
      </c>
      <c r="N85" t="s">
        <v>32</v>
      </c>
      <c r="S85" t="b">
        <v>1</v>
      </c>
      <c r="U85" s="2">
        <f>HYPERLINK("https://sbirkapp.gov.cz/detail/SPPSU4QNF52MPSK4", "https://sbirkapp.gov.cz/detail/SPPSU4QNF52MPSK4")</f>
        <v>0</v>
      </c>
      <c r="V85" t="s">
        <v>367</v>
      </c>
      <c r="W85">
        <v>1</v>
      </c>
    </row>
    <row r="86" spans="1:23">
      <c r="A86" t="s">
        <v>23</v>
      </c>
      <c r="B86" t="s">
        <v>24</v>
      </c>
      <c r="C86" t="s">
        <v>25</v>
      </c>
      <c r="D86" t="s">
        <v>23</v>
      </c>
      <c r="E86" t="s">
        <v>368</v>
      </c>
      <c r="F86" t="s">
        <v>27</v>
      </c>
      <c r="G86" t="s">
        <v>369</v>
      </c>
      <c r="H86" s="1">
        <v>39059</v>
      </c>
      <c r="I86" s="1">
        <v>44931.48084330594</v>
      </c>
      <c r="J86" t="s">
        <v>366</v>
      </c>
      <c r="K86" t="s">
        <v>131</v>
      </c>
      <c r="L86" s="1">
        <v>39059</v>
      </c>
      <c r="M86" t="s">
        <v>92</v>
      </c>
      <c r="N86" t="s">
        <v>93</v>
      </c>
      <c r="S86" t="b">
        <v>1</v>
      </c>
      <c r="U86" s="2">
        <f>HYPERLINK("https://sbirkapp.gov.cz/detail/SPPFQCV2PKJSFZLM", "https://sbirkapp.gov.cz/detail/SPPFQCV2PKJSFZLM")</f>
        <v>0</v>
      </c>
      <c r="V86" t="s">
        <v>370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23</v>
      </c>
      <c r="E87" t="s">
        <v>371</v>
      </c>
      <c r="F87" t="s">
        <v>27</v>
      </c>
      <c r="G87" t="s">
        <v>372</v>
      </c>
      <c r="H87" s="1">
        <v>38929</v>
      </c>
      <c r="I87" s="1">
        <v>44931.47590779919</v>
      </c>
      <c r="J87" t="s">
        <v>373</v>
      </c>
      <c r="K87" t="s">
        <v>131</v>
      </c>
      <c r="L87" s="1">
        <v>38929</v>
      </c>
      <c r="M87" t="s">
        <v>78</v>
      </c>
      <c r="N87" t="s">
        <v>79</v>
      </c>
      <c r="S87" t="b">
        <v>1</v>
      </c>
      <c r="U87" s="2">
        <f>HYPERLINK("https://sbirkapp.gov.cz/detail/SPPOWXWBI2OF7J54", "https://sbirkapp.gov.cz/detail/SPPOWXWBI2OF7J54")</f>
        <v>0</v>
      </c>
      <c r="V87" t="s">
        <v>374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23</v>
      </c>
      <c r="E88" t="s">
        <v>375</v>
      </c>
      <c r="F88" t="s">
        <v>27</v>
      </c>
      <c r="G88" t="s">
        <v>62</v>
      </c>
      <c r="H88" s="1">
        <v>44874</v>
      </c>
      <c r="I88" s="1">
        <v>44907.31944717571</v>
      </c>
      <c r="J88" t="s">
        <v>376</v>
      </c>
      <c r="K88" t="s">
        <v>30</v>
      </c>
      <c r="M88" t="s">
        <v>64</v>
      </c>
      <c r="N88" t="s">
        <v>65</v>
      </c>
      <c r="R88" t="s">
        <v>66</v>
      </c>
      <c r="S88" t="b">
        <v>0</v>
      </c>
      <c r="T88" s="1">
        <v>45296</v>
      </c>
      <c r="U88" s="2">
        <f>HYPERLINK("https://sbirkapp.gov.cz/detail/SPPGG25FK5LEAKKE", "https://sbirkapp.gov.cz/detail/SPPGG25FK5LEAKKE")</f>
        <v>0</v>
      </c>
      <c r="V88" t="s">
        <v>377</v>
      </c>
      <c r="W88">
        <v>1</v>
      </c>
    </row>
    <row r="89" spans="1:23">
      <c r="A89" t="s">
        <v>23</v>
      </c>
      <c r="B89" t="s">
        <v>24</v>
      </c>
      <c r="C89" t="s">
        <v>25</v>
      </c>
      <c r="D89" t="s">
        <v>23</v>
      </c>
      <c r="E89" t="s">
        <v>378</v>
      </c>
      <c r="F89" t="s">
        <v>27</v>
      </c>
      <c r="G89" t="s">
        <v>379</v>
      </c>
      <c r="H89" s="1">
        <v>44846</v>
      </c>
      <c r="I89" s="1">
        <v>44907.29904674111</v>
      </c>
      <c r="J89" t="s">
        <v>380</v>
      </c>
      <c r="K89" t="s">
        <v>30</v>
      </c>
      <c r="M89" t="s">
        <v>381</v>
      </c>
      <c r="N89" t="s">
        <v>382</v>
      </c>
      <c r="R89" t="s">
        <v>383</v>
      </c>
      <c r="S89" t="b">
        <v>0</v>
      </c>
      <c r="T89" s="1">
        <v>45713</v>
      </c>
      <c r="U89" s="2">
        <f>HYPERLINK("https://sbirkapp.gov.cz/detail/SPPNK62KW6UUKTOQ", "https://sbirkapp.gov.cz/detail/SPPNK62KW6UUKTOQ")</f>
        <v>0</v>
      </c>
      <c r="V89" t="s">
        <v>384</v>
      </c>
      <c r="W89">
        <v>1</v>
      </c>
    </row>
    <row r="90" spans="1:23">
      <c r="A90" t="s">
        <v>23</v>
      </c>
      <c r="B90" t="s">
        <v>24</v>
      </c>
      <c r="C90" t="s">
        <v>25</v>
      </c>
      <c r="D90" t="s">
        <v>23</v>
      </c>
      <c r="E90" t="s">
        <v>385</v>
      </c>
      <c r="F90" t="s">
        <v>27</v>
      </c>
      <c r="G90" t="s">
        <v>386</v>
      </c>
      <c r="H90" s="1">
        <v>44874</v>
      </c>
      <c r="I90" s="1">
        <v>44900.44004516988</v>
      </c>
      <c r="J90" t="s">
        <v>387</v>
      </c>
      <c r="K90" t="s">
        <v>30</v>
      </c>
      <c r="M90" t="s">
        <v>92</v>
      </c>
      <c r="N90" t="s">
        <v>93</v>
      </c>
      <c r="Q90" t="s">
        <v>388</v>
      </c>
      <c r="S90" t="b">
        <v>1</v>
      </c>
      <c r="U90" s="2">
        <f>HYPERLINK("https://sbirkapp.gov.cz/detail/SPP5SBICT34XBSA4", "https://sbirkapp.gov.cz/detail/SPP5SBICT34XBSA4")</f>
        <v>0</v>
      </c>
      <c r="V90" t="s">
        <v>389</v>
      </c>
      <c r="W90">
        <v>2</v>
      </c>
    </row>
    <row r="91" spans="1:23">
      <c r="A91" t="s">
        <v>23</v>
      </c>
      <c r="B91" t="s">
        <v>24</v>
      </c>
      <c r="C91" t="s">
        <v>25</v>
      </c>
      <c r="D91" t="s">
        <v>23</v>
      </c>
      <c r="E91" t="s">
        <v>390</v>
      </c>
      <c r="F91" t="s">
        <v>27</v>
      </c>
      <c r="G91" t="s">
        <v>391</v>
      </c>
      <c r="H91" s="1">
        <v>44818</v>
      </c>
      <c r="I91" s="1">
        <v>44851.40707125051</v>
      </c>
      <c r="J91" t="s">
        <v>392</v>
      </c>
      <c r="K91" t="s">
        <v>30</v>
      </c>
      <c r="M91" t="s">
        <v>92</v>
      </c>
      <c r="N91" t="s">
        <v>93</v>
      </c>
      <c r="S91" t="b">
        <v>1</v>
      </c>
      <c r="U91" s="2">
        <f>HYPERLINK("https://sbirkapp.gov.cz/detail/SPPPY2ZEUIHUOWM2", "https://sbirkapp.gov.cz/detail/SPPPY2ZEUIHUOWM2")</f>
        <v>0</v>
      </c>
      <c r="V91" t="s">
        <v>393</v>
      </c>
      <c r="W91">
        <v>1</v>
      </c>
    </row>
    <row r="92" spans="1:23">
      <c r="A92" t="s">
        <v>23</v>
      </c>
      <c r="B92" t="s">
        <v>24</v>
      </c>
      <c r="C92" t="s">
        <v>25</v>
      </c>
      <c r="D92" t="s">
        <v>23</v>
      </c>
      <c r="E92" t="s">
        <v>394</v>
      </c>
      <c r="F92" t="s">
        <v>27</v>
      </c>
      <c r="G92" t="s">
        <v>395</v>
      </c>
      <c r="H92" s="1">
        <v>44818</v>
      </c>
      <c r="I92" s="1">
        <v>44851.40300174564</v>
      </c>
      <c r="J92" t="s">
        <v>392</v>
      </c>
      <c r="K92" t="s">
        <v>30</v>
      </c>
      <c r="M92" t="s">
        <v>92</v>
      </c>
      <c r="N92" t="s">
        <v>93</v>
      </c>
      <c r="S92" t="b">
        <v>1</v>
      </c>
      <c r="U92" s="2">
        <f>HYPERLINK("https://sbirkapp.gov.cz/detail/SPPHICUKG5OY4T3G", "https://sbirkapp.gov.cz/detail/SPPHICUKG5OY4T3G")</f>
        <v>0</v>
      </c>
      <c r="V92" t="s">
        <v>396</v>
      </c>
      <c r="W92">
        <v>2</v>
      </c>
    </row>
    <row r="93" spans="1:23">
      <c r="A93" t="s">
        <v>23</v>
      </c>
      <c r="B93" t="s">
        <v>24</v>
      </c>
      <c r="C93" t="s">
        <v>25</v>
      </c>
      <c r="D93" t="s">
        <v>23</v>
      </c>
      <c r="E93" t="s">
        <v>397</v>
      </c>
      <c r="F93" t="s">
        <v>27</v>
      </c>
      <c r="G93" t="s">
        <v>398</v>
      </c>
      <c r="H93" s="1">
        <v>44790</v>
      </c>
      <c r="I93" s="1">
        <v>44811.40965094534</v>
      </c>
      <c r="J93" t="s">
        <v>399</v>
      </c>
      <c r="K93" t="s">
        <v>30</v>
      </c>
      <c r="M93" t="s">
        <v>92</v>
      </c>
      <c r="N93" t="s">
        <v>93</v>
      </c>
      <c r="S93" t="b">
        <v>1</v>
      </c>
      <c r="U93" s="2">
        <f>HYPERLINK("https://sbirkapp.gov.cz/detail/SPPCFFZ456GQ4HEQ", "https://sbirkapp.gov.cz/detail/SPPCFFZ456GQ4HEQ")</f>
        <v>0</v>
      </c>
      <c r="V93" t="s">
        <v>400</v>
      </c>
      <c r="W93">
        <v>2</v>
      </c>
    </row>
    <row r="94" spans="1:23">
      <c r="A94" t="s">
        <v>23</v>
      </c>
      <c r="B94" t="s">
        <v>24</v>
      </c>
      <c r="C94" t="s">
        <v>25</v>
      </c>
      <c r="D94" t="s">
        <v>23</v>
      </c>
      <c r="E94" t="s">
        <v>401</v>
      </c>
      <c r="F94" t="s">
        <v>27</v>
      </c>
      <c r="G94" t="s">
        <v>402</v>
      </c>
      <c r="H94" s="1">
        <v>44790</v>
      </c>
      <c r="I94" s="1">
        <v>44811.40564275882</v>
      </c>
      <c r="J94" t="s">
        <v>399</v>
      </c>
      <c r="K94" t="s">
        <v>30</v>
      </c>
      <c r="M94" t="s">
        <v>92</v>
      </c>
      <c r="N94" t="s">
        <v>93</v>
      </c>
      <c r="S94" t="b">
        <v>1</v>
      </c>
      <c r="U94" s="2">
        <f>HYPERLINK("https://sbirkapp.gov.cz/detail/SPPDB2JBYNVOTJLK", "https://sbirkapp.gov.cz/detail/SPPDB2JBYNVOTJLK")</f>
        <v>0</v>
      </c>
      <c r="V94" t="s">
        <v>403</v>
      </c>
      <c r="W94">
        <v>1</v>
      </c>
    </row>
    <row r="95" spans="1:23">
      <c r="A95" t="s">
        <v>23</v>
      </c>
      <c r="B95" t="s">
        <v>24</v>
      </c>
      <c r="C95" t="s">
        <v>25</v>
      </c>
      <c r="D95" t="s">
        <v>23</v>
      </c>
      <c r="E95" t="s">
        <v>404</v>
      </c>
      <c r="F95" t="s">
        <v>27</v>
      </c>
      <c r="G95" t="s">
        <v>405</v>
      </c>
      <c r="H95" s="1">
        <v>44545</v>
      </c>
      <c r="I95" s="1">
        <v>44589.3405705936</v>
      </c>
      <c r="J95" t="s">
        <v>406</v>
      </c>
      <c r="K95" t="s">
        <v>30</v>
      </c>
      <c r="M95" t="s">
        <v>92</v>
      </c>
      <c r="N95" t="s">
        <v>93</v>
      </c>
      <c r="S95" t="b">
        <v>1</v>
      </c>
      <c r="U95" s="2">
        <f>HYPERLINK("https://sbirkapp.gov.cz/detail/SPPG5CFPNMZPINTI", "https://sbirkapp.gov.cz/detail/SPPG5CFPNMZPINTI")</f>
        <v>0</v>
      </c>
      <c r="V95" t="s">
        <v>407</v>
      </c>
      <c r="W9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2026-04-30T07:06:15Z</dcterms:created>
  <dcterms:modified xsi:type="dcterms:W3CDTF">2026-04-30T07:06:15Z</dcterms:modified>
</cp:coreProperties>
</file>