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<sst xmlns="http://schemas.openxmlformats.org/spreadsheetml/2006/main" count="609" uniqueCount="263">
  <si>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</si>
  <si>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</si>
  <si>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</si>
  <si>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</si>
  <si>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</si>
  <si>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</si>
  <si>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</si>
  <si>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</si>
  <si>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</si>
  <si>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</si>
  <si>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</si>
  <si>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</si>
  <si>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</si>
  <si>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</si>
  <si>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</si>
  <si>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</si>
  <si>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</si>
  <si>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</si>
  <si>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</si>
  <si>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</si>
  <si>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</si>
  <si>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</si>
  <si>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</si>
  <si>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Město Poděbrady</t>
  </si>
  <si>
    <t>00239640</t>
  </si>
  <si>
    <t>3qrbxg3</t>
  </si>
  <si>
    <t>Středočeský kraj</t>
  </si>
  <si>
    <t>1/2026</t>
  </si>
  <si>
    <t>Obecně závazná vyhláška</t>
  </si>
  <si>
    <t>kterou se vydává požární řád města Poděbrady</t>
  </si>
  <si>
    <t>2026-04-15</t>
  </si>
  <si>
    <t>Běžný</t>
  </si>
  <si>
    <t>požární ochrana - požární řád</t>
  </si>
  <si>
    <t>zákon č. 133/1985 Sb., o požární ochraně - § 29 odst. 1 písm. o) bod 1</t>
  </si>
  <si>
    <t>2/2013: Požární řád města Poděbrady</t>
  </si>
  <si>
    <t>1672593127</t>
  </si>
  <si>
    <t>6/2025</t>
  </si>
  <si>
    <t>o nočním klidu</t>
  </si>
  <si>
    <t>2026-01-06</t>
  </si>
  <si>
    <t>noční klid</t>
  </si>
  <si>
    <t>zákon č. 251/2016 Sb., o některých přestupcích - § 5 odst. 7</t>
  </si>
  <si>
    <t>6/2024: o nočním klidu; 1/2025: kterou se mění obecně závazná vyhláška č. 6/2024, o nočním klidu</t>
  </si>
  <si>
    <t>1624849994</t>
  </si>
  <si>
    <t>5/2025</t>
  </si>
  <si>
    <t>Nařízení</t>
  </si>
  <si>
    <t>kterým se vymezují oblasti města Poděbrady, ve kterých lze místní komunikace nebo jejich určené úseky užít k stání silničních motorových vozidel za cenu sjednanou v souladu s cenovými předpisy</t>
  </si>
  <si>
    <t>2026-01-01</t>
  </si>
  <si>
    <t xml:space="preserve">pozemní komunikace - zpoplatnění stání a odstavení </t>
  </si>
  <si>
    <t xml:space="preserve">zákon č. 13/1997 Sb., o pozemních komunikacích - § 23 odst. 1 </t>
  </si>
  <si>
    <t>2/2025: kterým se vymezují oblasti města Poděbrady, ve kterých lze místní komunikace nebo jejich určené úseky užít k stání silničních motorových vozidel za cenu sjednanou v souladu s cenovými předpisy; 3/2025: kterým se vydává ceník za užívání komunikací ve vymezených oblastech na území města Poděbrady k stání silničního motorového vozidla a provozní doba parkovacích automatů</t>
  </si>
  <si>
    <t>1615614779</t>
  </si>
  <si>
    <t>4/2025</t>
  </si>
  <si>
    <t>kterým se vydává ceník za užívání komunikací ve vymezených oblastech na území města Poděbrady k stání silničního motorového vozidla a provozní doba parkovacích automatů</t>
  </si>
  <si>
    <t>1615526689</t>
  </si>
  <si>
    <t>3/2025</t>
  </si>
  <si>
    <t>2025-09-05</t>
  </si>
  <si>
    <t>5/2025: kterým se vymezují oblasti města Poděbrady, ve kterých lze místní komunikace nebo jejich určené úseky užít k stání silničních motorových vozidel za cenu sjednanou v souladu s cenovými předpisy; 5/2025: kterým se vymezují oblasti města Poděbrady, ve kterých lze místní komunikace nebo jejich určené úseky užít k stání silničních motorových vozidel za cenu sjednanou v souladu s cenovými předpisy</t>
  </si>
  <si>
    <t>1567719178</t>
  </si>
  <si>
    <t>2/2025</t>
  </si>
  <si>
    <t xml:space="preserve">3/2022: kterým se vymezují oblasti města Poděbrady, ve kterých lze místní komunikace nebo jejich určené úseky užít k stání silničních motorových vozidel za cenu sjednanou v souladu s cenovými předpisy; 4/2022: kterým se vydává ceník za užívání komunikací ve vymezených oblastech na území města Poděbrady k stání silničního motorového vozidla a provozní doba parkovacích automatů </t>
  </si>
  <si>
    <t>1567714671</t>
  </si>
  <si>
    <t>1/2025</t>
  </si>
  <si>
    <t>kterou se mění obecně závazná vyhláška č. 6/2024, o nočním klidu</t>
  </si>
  <si>
    <t>2025-05-15</t>
  </si>
  <si>
    <t>6/2024: o nočním klidu</t>
  </si>
  <si>
    <t>6/2025: o nočním klidu</t>
  </si>
  <si>
    <t>1513319228</t>
  </si>
  <si>
    <t>6/2024</t>
  </si>
  <si>
    <t>2025-01-01</t>
  </si>
  <si>
    <t>1/2024: o nočním klidu</t>
  </si>
  <si>
    <t>1/2025: kterou se mění obecně závazná vyhláška č. 6/2024, o nočním klidu</t>
  </si>
  <si>
    <t>1451946009</t>
  </si>
  <si>
    <t>5/2024</t>
  </si>
  <si>
    <t>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</si>
  <si>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</si>
  <si>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</si>
  <si>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3/2023: o místním poplatku za užívání veřejného prostranství</t>
  </si>
  <si>
    <t>1435385921</t>
  </si>
  <si>
    <t>4/2024</t>
  </si>
  <si>
    <t>o stanovení místních koeficientů daně z nemovitých věcí</t>
  </si>
  <si>
    <t>daň z nemovitých věcí - místní koeficient; daň z nemovitých věcí - místní koeficient</t>
  </si>
  <si>
    <t>zákon č. 338/1992 Sb., o dani z nemovitých věcí - § 12 odst. 1 písm. a) bod 1; zákon č. 338/1992 Sb., o dani z nemovitých věcí - § 12 odst. 1 písm. a) bod 4</t>
  </si>
  <si>
    <t>2/2016: o použití koeficientu pro výpočet daně z nemovitých věcí</t>
  </si>
  <si>
    <t>1408503226</t>
  </si>
  <si>
    <t>2/2013</t>
  </si>
  <si>
    <t>Požární řád města Poděbrady</t>
  </si>
  <si>
    <t>2013-08-01</t>
  </si>
  <si>
    <t>Dle přechodného ustanovení</t>
  </si>
  <si>
    <t>1/2026: kterou se vydává požární řád města Poděbrady</t>
  </si>
  <si>
    <t>1395466673</t>
  </si>
  <si>
    <t>3/2024</t>
  </si>
  <si>
    <t>o záměru zadat zpracování lesního hospodářství</t>
  </si>
  <si>
    <t>2024-06-13</t>
  </si>
  <si>
    <t>lesní hospodářské osnovy</t>
  </si>
  <si>
    <t>zákon č. 289/1995 Sb., lesní zákon - § 25 odst. 2</t>
  </si>
  <si>
    <t>1365124202</t>
  </si>
  <si>
    <t>2/2024</t>
  </si>
  <si>
    <t>k zajištění udržování čistoty ulic a jiných veřejných prostranství k ochraně životního prostředí a ostatní veřejné zeleně</t>
  </si>
  <si>
    <t>2024-05-10</t>
  </si>
  <si>
    <t>veřejný pořádek - údržba a ochrana veřejné zeleně</t>
  </si>
  <si>
    <t>zákon č. 128/2000 Sb., o obcích - § 10 písm. c) - údržba a ochrana veřejné zeleně</t>
  </si>
  <si>
    <t>9/2023: k zajištění udržování čistoty ulic a jiných veřejných prostranství k ochraně životního prostředí a ostatní veřejné zeleně</t>
  </si>
  <si>
    <t>1349401308</t>
  </si>
  <si>
    <t>1/2024</t>
  </si>
  <si>
    <t>2/2023: o nočním klidu</t>
  </si>
  <si>
    <t>1349352280</t>
  </si>
  <si>
    <t>10/2023</t>
  </si>
  <si>
    <t>kterou se stanoví části společných školských obvodů základních škol</t>
  </si>
  <si>
    <t>2024-01-02</t>
  </si>
  <si>
    <t>školské obvody - základní školy</t>
  </si>
  <si>
    <t>zákon č. 561/2004 Sb., školský zákon - § 178 odst. 2 písm. c)</t>
  </si>
  <si>
    <t>1287453603</t>
  </si>
  <si>
    <t>9/2023</t>
  </si>
  <si>
    <t>veřejný pořádek - údržba a ochrana veřejné zeleně; veřejný pořádek - chov a pohyb zvířat</t>
  </si>
  <si>
    <t>zákon č. 128/2000 Sb., o obcích - § 10 písm. c) - údržba a ochrana veřejné zeleně; zákon č. 128/2000 Sb., o obcích - § 10 písm. a)  - chov a pohyb zvířat</t>
  </si>
  <si>
    <t>4/2012: k veřejnému pořádku, opatření k jeho zabezpečení a čistotě ve městě; 5/2019: k zabezpečení místních záležitostí veřejného pořádku na veřejných  prostranstvích</t>
  </si>
  <si>
    <t>2/2024: k zajištění udržování čistoty ulic a jiných veřejných prostranství k ochraně životního prostředí a ostatní veřejné zeleně</t>
  </si>
  <si>
    <t>1287444682</t>
  </si>
  <si>
    <t>8/2023</t>
  </si>
  <si>
    <t xml:space="preserve">o místním poplatku za povolení k vjezdu s motorovým  vozidlem do vybraných míst a částí měst </t>
  </si>
  <si>
    <t>2024-01-01</t>
  </si>
  <si>
    <t>místní poplatek za povolení k vjezdu</t>
  </si>
  <si>
    <t>zákon č. 565/1990 Sb., o místních poplatcích - § 14 - za povolení k vjezdu</t>
  </si>
  <si>
    <t>6/2021: o místním poplatku za povolení k vjezdu s motorovým vozidlem do vybraných míst a částí měst</t>
  </si>
  <si>
    <t>1275936372</t>
  </si>
  <si>
    <t>7/2023</t>
  </si>
  <si>
    <t>o místním poplatku ze psů</t>
  </si>
  <si>
    <t>místní poplatek ze psů</t>
  </si>
  <si>
    <t>zákon č. 565/1990 Sb., o místních poplatcích - § 14 - ze psů</t>
  </si>
  <si>
    <t>2/2021: o místním poplatku ze psů</t>
  </si>
  <si>
    <t>1275919274</t>
  </si>
  <si>
    <t>6/2023</t>
  </si>
  <si>
    <t>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</si>
  <si>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</si>
  <si>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</si>
  <si>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7/2021: o místním poplatku za obecní systém odpadového hospodářství</t>
  </si>
  <si>
    <t>1275916163</t>
  </si>
  <si>
    <t>5/2023</t>
  </si>
  <si>
    <t>o místním poplatku z pobytu</t>
  </si>
  <si>
    <t>místní poplatek z pobytu</t>
  </si>
  <si>
    <t>zákon č. 565/1990 Sb., o místních poplatcích - § 14 - z pobytu</t>
  </si>
  <si>
    <t>3/2021: o místních poplatcích z pobytu</t>
  </si>
  <si>
    <t>1275909820</t>
  </si>
  <si>
    <t>4/2023</t>
  </si>
  <si>
    <t>o místním poplatku ze vstupného</t>
  </si>
  <si>
    <t>místní poplatek ze vstupného</t>
  </si>
  <si>
    <t>zákon č. 565/1990 Sb., o místních poplatcích - § 14 - ze vstupného</t>
  </si>
  <si>
    <t>5/2021: o místním poplatku ze vstupného</t>
  </si>
  <si>
    <t>1275839322</t>
  </si>
  <si>
    <t>3/2023</t>
  </si>
  <si>
    <t>4/2021: o místním poplatku za užívání veřejného prostranství</t>
  </si>
  <si>
    <t>5/2024: o místním poplatku za užívání veřejného prostranství</t>
  </si>
  <si>
    <t>1275832799</t>
  </si>
  <si>
    <t>2/2023</t>
  </si>
  <si>
    <t>2023-12-05</t>
  </si>
  <si>
    <t>1/2023: o nočním klidu</t>
  </si>
  <si>
    <t>1274191015</t>
  </si>
  <si>
    <t>6/2013</t>
  </si>
  <si>
    <t>kterým se vydává tržní řád</t>
  </si>
  <si>
    <t>2013-10-22</t>
  </si>
  <si>
    <t>regulace prodeje zboží a nabízení služeb - tržní řád</t>
  </si>
  <si>
    <t xml:space="preserve">zákon č. 455/1991 Sb., živnostenský zákon - § 18 odst. 1 </t>
  </si>
  <si>
    <t>1213605044</t>
  </si>
  <si>
    <t>1/2023</t>
  </si>
  <si>
    <t>2023-06-03</t>
  </si>
  <si>
    <t>2/2022: o nočním klidu</t>
  </si>
  <si>
    <t>1192265608</t>
  </si>
  <si>
    <t>3/2013</t>
  </si>
  <si>
    <t>Zabezpečení požární ochrany při akcích, kterých se zúčastňuje větší počet osob</t>
  </si>
  <si>
    <t>2013-07-12</t>
  </si>
  <si>
    <t>požární ochrana - podmínky při akcích</t>
  </si>
  <si>
    <t>zákon č. 133/1985 Sb., o požární ochraně - § 29 odst. 1 písm. o) bod 2</t>
  </si>
  <si>
    <t>1177313589</t>
  </si>
  <si>
    <t>18/1995</t>
  </si>
  <si>
    <t>o zřízení městské policie</t>
  </si>
  <si>
    <t>1996-01-01</t>
  </si>
  <si>
    <t>obecní policie</t>
  </si>
  <si>
    <t xml:space="preserve">zákon č. 553/1991 Sb., o obecní policii - § 1 odst. 1 </t>
  </si>
  <si>
    <t>1135728624</t>
  </si>
  <si>
    <t>2/2015</t>
  </si>
  <si>
    <t>kterou se mění obecně závazná vyhláška města Poděbrady č. 4/2011, kterou se stanovují pravidla pro  pohyb psů na veřejném prostranství ve městě Poděbrady a vymezují prostory pro volné pobíhání psů</t>
  </si>
  <si>
    <t>2015-05-01</t>
  </si>
  <si>
    <t>pohyb psů</t>
  </si>
  <si>
    <t>zákon č. 246/1992 Sb., na ochranu zvířat proti týrání - § 24 odst. 2</t>
  </si>
  <si>
    <t>4/2011: kterou se stanovují pravidla pro pohyb psů na veřejném prostranství ve v městě Poděbrady a vymezují prostory pro volné pobíhání psů.</t>
  </si>
  <si>
    <t>1127460387</t>
  </si>
  <si>
    <t>4/2011</t>
  </si>
  <si>
    <t>kterou se stanovují pravidla pro pohyb psů na veřejném prostranství ve v městě Poděbrady a vymezují prostory pro volné pobíhání psů.</t>
  </si>
  <si>
    <t>2011-07-15</t>
  </si>
  <si>
    <t>2/2015: kterou se mění obecně závazná vyhláška města Poděbrady č. 4/2011, kterou se stanovují pravidla pro  pohyb psů na veřejném prostranství ve městě Poděbrady a vymezují prostory pro volné pobíhání psů; 2/2015: kterou se mění obecně závazná vyhláška města Poděbrady č. 4/2011, kterou se stanovují pravidla pro  pohyb psů na veřejném prostranství ve městě Poděbrady a vymezují prostory pro volné pobíhání psů</t>
  </si>
  <si>
    <t>1127327818</t>
  </si>
  <si>
    <t>4/2012</t>
  </si>
  <si>
    <t>k veřejnému pořádku, opatření k jeho zabezpečení a čistotě ve městě</t>
  </si>
  <si>
    <t>2012-05-08</t>
  </si>
  <si>
    <t>veřejný pořádek - údržba a ochrana veřejné zeleně; veřejný pořádek - jiné</t>
  </si>
  <si>
    <t>zákon č. 128/2000 Sb., o obcích - § 10 písm. c) - údržba a ochrana veřejné zeleně; zákon č. 128/2000 Sb., o obcích - § 10 písm. a) - jiné</t>
  </si>
  <si>
    <t>1127320502</t>
  </si>
  <si>
    <t>2/2016</t>
  </si>
  <si>
    <t>o použití koeficientu pro výpočet daně z nemovitých věcí</t>
  </si>
  <si>
    <t>2017-01-01</t>
  </si>
  <si>
    <t>daň z nemovitých věcí - koeficient u pozemků; daň z nemovitých věcí - koeficient u staveb a jednotek</t>
  </si>
  <si>
    <t xml:space="preserve">zákon č. 338/1992 Sb., o dani z nemovitých věcí - § 6 odst. 4 písm. b); zákon č. 338/1992 Sb., o dani z nemovitých věcí - § 11 odst. 3 písm. a)  </t>
  </si>
  <si>
    <t>4/2024: o stanovení místních koeficientů daně z nemovitých věcí; 4/2024: o stanovení místních koeficientů daně z nemovitých věcí</t>
  </si>
  <si>
    <t>1127281338</t>
  </si>
  <si>
    <t>2/2019</t>
  </si>
  <si>
    <t>o stanovení míst, na kterých mohou být provozovány hazardní hry</t>
  </si>
  <si>
    <t>2019-05-11</t>
  </si>
  <si>
    <t>hazardní hry</t>
  </si>
  <si>
    <t xml:space="preserve">zákon č. 186/2016 Sb., o hazardních hrách - § 12 </t>
  </si>
  <si>
    <t>1126525059</t>
  </si>
  <si>
    <t>4/2019</t>
  </si>
  <si>
    <t>k zabezpečení místních záležitostí veřejného pořádku na  veřejných prostranstvích, kterou se reguluje používání zábavní  pyrotechniky</t>
  </si>
  <si>
    <t>2019-05-14</t>
  </si>
  <si>
    <t>veřejný pořádek - pyrotechnika</t>
  </si>
  <si>
    <t>zákon č. 128/2000 Sb., o obcích - § 10 písm. a) - pyrotechnika</t>
  </si>
  <si>
    <t>1126520082</t>
  </si>
  <si>
    <t>5/2019</t>
  </si>
  <si>
    <t>k zabezpečení místních záležitostí veřejného pořádku na veřejných  prostranstvích</t>
  </si>
  <si>
    <t>veřejný pořádek - jiné</t>
  </si>
  <si>
    <t>zákon č. 128/2000 Sb., o obcích - § 10 písm. a) - jiné</t>
  </si>
  <si>
    <t>1126517308</t>
  </si>
  <si>
    <t>6/2021</t>
  </si>
  <si>
    <t>o místním poplatku za povolení k vjezdu s motorovým vozidlem do vybraných míst a částí měst</t>
  </si>
  <si>
    <t>2022-01-01</t>
  </si>
  <si>
    <t xml:space="preserve">8/2023: o místním poplatku za povolení k vjezdu s motorovým  vozidlem do vybraných míst a částí měst ; 8/2023: o místním poplatku za povolení k vjezdu s motorovým  vozidlem do vybraných míst a částí měst </t>
  </si>
  <si>
    <t>1126483629</t>
  </si>
  <si>
    <t>7/2021</t>
  </si>
  <si>
    <t>6/2023: o místním poplatku za obecní systém odpadového hospodářství; 6/2023: o místním poplatku za obecní systém odpadového hospodářství</t>
  </si>
  <si>
    <t>1126295610</t>
  </si>
  <si>
    <t>5/2021</t>
  </si>
  <si>
    <t>4/2023: o místním poplatku ze vstupného; 4/2023: o místním poplatku ze vstupného</t>
  </si>
  <si>
    <t>1126256875</t>
  </si>
  <si>
    <t>4/2021</t>
  </si>
  <si>
    <t>3/2023: o místním poplatku za užívání veřejného prostranství; 3/2023: o místním poplatku za užívání veřejného prostranství</t>
  </si>
  <si>
    <t>1126253152</t>
  </si>
  <si>
    <t>3/2021</t>
  </si>
  <si>
    <t>o místních poplatcích z pobytu</t>
  </si>
  <si>
    <t>5/2023: o místním poplatku z pobytu; 5/2023: o místním poplatku z pobytu</t>
  </si>
  <si>
    <t>1126247824</t>
  </si>
  <si>
    <t>2/2021</t>
  </si>
  <si>
    <t>7/2023: o místním poplatku ze psů; 7/2023: o místním poplatku ze psů</t>
  </si>
  <si>
    <t>1126150257</t>
  </si>
  <si>
    <t>5/2022</t>
  </si>
  <si>
    <t>o stanovení obecního systému odpadového hospodářství</t>
  </si>
  <si>
    <t>2022-11-02</t>
  </si>
  <si>
    <t>systém odpadového hospodářství</t>
  </si>
  <si>
    <t>zákon č. 541/2020 Sb., o odpadech - § 59 odst. 4</t>
  </si>
  <si>
    <t>1094812680</t>
  </si>
  <si>
    <t>4/2022</t>
  </si>
  <si>
    <t xml:space="preserve">kterým se vydává ceník za užívání komunikací ve vymezených oblastech na území města Poděbrady k stání silničního motorového vozidla a provozní doba parkovacích automatů </t>
  </si>
  <si>
    <t>2022-09-30</t>
  </si>
  <si>
    <t>2/2025: kterým se vymezují oblasti města Poděbrady, ve kterých lze místní komunikace nebo jejich určené úseky užít k stání silničních motorových vozidel za cenu sjednanou v souladu s cenovými předpisy; 2/2025: kterým se vymezují oblasti města Poděbrady, ve kterých lze místní komunikace nebo jejich určené úseky užít k stání silničních motorových vozidel za cenu sjednanou v souladu s cenovými předpisy</t>
  </si>
  <si>
    <t>1082972616</t>
  </si>
  <si>
    <t>3/2022</t>
  </si>
  <si>
    <t>1/2022: kterým se vymezují oblasti města Poděbrady, ve kterých lze místní komunikace nebo jejich určené úseky užít k stání silničních motorových vozidel za cenu sjednanou v souladu s cenovými předpisy</t>
  </si>
  <si>
    <t>1082956554</t>
  </si>
  <si>
    <t>2/2022</t>
  </si>
  <si>
    <t>2022-05-18</t>
  </si>
  <si>
    <t>1034413100</t>
  </si>
  <si>
    <t>1/2022</t>
  </si>
  <si>
    <t>2022-03-19</t>
  </si>
  <si>
    <t>3/2022: kterým se vymezují oblasti města Poděbrady, ve kterých lze místní komunikace nebo jejich určené úseky užít k stání silničních motorových vozidel za cenu sjednanou v souladu s cenovými předpisy</t>
  </si>
  <si>
    <t>1010922127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</si>
</sst>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7.7109375" customWidth="1"/>
    <col min="2" max="2" width="10.7109375" customWidth="1"/>
    <col min="3" max="3" width="9.7109375" customWidth="1"/>
    <col min="4" max="4" width="18.7109375" customWidth="1"/>
    <col min="5" max="5" width="9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70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46071</v>
      </c>
      <c r="I2" s="1">
        <v>46112.53471676924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HYPERLINK("https://sbirkapp.gov.cz/detail/SPPDE42RGTJCGQRG", "https://sbirkapp.gov.cz/detail/SPPDE42RGTJCGQRG")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46008</v>
      </c>
      <c r="I3" s="1">
        <v>46013.44229075407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HYPERLINK("https://sbirkapp.gov.cz/detail/SPPQKMDZEPUJZVAQ", "https://sbirkapp.gov.cz/detail/SPPQKMDZEPUJZVAQ")</f>
        <v>0</v>
      </c>
      <c r="V3" t="s">
        <v>42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44</v>
      </c>
      <c r="G4" t="s">
        <v>45</v>
      </c>
      <c r="H4" s="1">
        <v>45980</v>
      </c>
      <c r="I4" s="1">
        <v>45995.63294387943</v>
      </c>
      <c r="J4" t="s">
        <v>46</v>
      </c>
      <c r="K4" t="s">
        <v>31</v>
      </c>
      <c r="M4" t="s">
        <v>47</v>
      </c>
      <c r="N4" t="s">
        <v>48</v>
      </c>
      <c r="P4" t="s">
        <v>49</v>
      </c>
      <c r="S4" t="b">
        <v>1</v>
      </c>
      <c r="U4" s="2">
        <f>HYPERLINK("https://sbirkapp.gov.cz/detail/SPPSMA67MZUQ6TA6", "https://sbirkapp.gov.cz/detail/SPPSMA67MZUQ6TA6")</f>
        <v>0</v>
      </c>
      <c r="V4" t="s">
        <v>50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51</v>
      </c>
      <c r="F5" t="s">
        <v>44</v>
      </c>
      <c r="G5" t="s">
        <v>52</v>
      </c>
      <c r="H5" s="1">
        <v>45980</v>
      </c>
      <c r="I5" s="1">
        <v>45995.56396058814</v>
      </c>
      <c r="J5" t="s">
        <v>46</v>
      </c>
      <c r="K5" t="s">
        <v>31</v>
      </c>
      <c r="M5" t="s">
        <v>47</v>
      </c>
      <c r="N5" t="s">
        <v>48</v>
      </c>
      <c r="S5" t="b">
        <v>1</v>
      </c>
      <c r="U5" s="2">
        <f>HYPERLINK("https://sbirkapp.gov.cz/detail/SPPENKO3VHIIUDJ4", "https://sbirkapp.gov.cz/detail/SPPENKO3VHIIUDJ4")</f>
        <v>0</v>
      </c>
      <c r="V5" t="s">
        <v>53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54</v>
      </c>
      <c r="F6" t="s">
        <v>44</v>
      </c>
      <c r="G6" t="s">
        <v>52</v>
      </c>
      <c r="H6" s="1">
        <v>45889</v>
      </c>
      <c r="I6" s="1">
        <v>45890.41078940062</v>
      </c>
      <c r="J6" t="s">
        <v>55</v>
      </c>
      <c r="K6" t="s">
        <v>31</v>
      </c>
      <c r="M6" t="s">
        <v>47</v>
      </c>
      <c r="N6" t="s">
        <v>48</v>
      </c>
      <c r="R6" t="s">
        <v>56</v>
      </c>
      <c r="S6" t="b">
        <v>0</v>
      </c>
      <c r="T6" s="1">
        <v>46023</v>
      </c>
      <c r="U6" s="2">
        <f>HYPERLINK("https://sbirkapp.gov.cz/detail/SPPJ7EBXOANM76IG", "https://sbirkapp.gov.cz/detail/SPPJ7EBXOANM76IG")</f>
        <v>0</v>
      </c>
      <c r="V6" t="s">
        <v>57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58</v>
      </c>
      <c r="F7" t="s">
        <v>44</v>
      </c>
      <c r="G7" t="s">
        <v>45</v>
      </c>
      <c r="H7" s="1">
        <v>45889</v>
      </c>
      <c r="I7" s="1">
        <v>45890.40502106955</v>
      </c>
      <c r="J7" t="s">
        <v>55</v>
      </c>
      <c r="K7" t="s">
        <v>31</v>
      </c>
      <c r="M7" t="s">
        <v>47</v>
      </c>
      <c r="N7" t="s">
        <v>48</v>
      </c>
      <c r="P7" t="s">
        <v>59</v>
      </c>
      <c r="R7" t="s">
        <v>56</v>
      </c>
      <c r="S7" t="b">
        <v>0</v>
      </c>
      <c r="T7" s="1">
        <v>46023</v>
      </c>
      <c r="U7" s="2">
        <f>HYPERLINK("https://sbirkapp.gov.cz/detail/SPPB6DFHANV23W3E", "https://sbirkapp.gov.cz/detail/SPPB6DFHANV23W3E")</f>
        <v>0</v>
      </c>
      <c r="V7" t="s">
        <v>60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61</v>
      </c>
      <c r="F8" t="s">
        <v>28</v>
      </c>
      <c r="G8" t="s">
        <v>62</v>
      </c>
      <c r="H8" s="1">
        <v>45763</v>
      </c>
      <c r="I8" s="1">
        <v>45770.56968427808</v>
      </c>
      <c r="J8" t="s">
        <v>63</v>
      </c>
      <c r="K8" t="s">
        <v>31</v>
      </c>
      <c r="M8" t="s">
        <v>39</v>
      </c>
      <c r="N8" t="s">
        <v>40</v>
      </c>
      <c r="O8" t="s">
        <v>64</v>
      </c>
      <c r="R8" t="s">
        <v>65</v>
      </c>
      <c r="S8" t="b">
        <v>0</v>
      </c>
      <c r="T8" s="1">
        <v>46028</v>
      </c>
      <c r="U8" s="2">
        <f>HYPERLINK("https://sbirkapp.gov.cz/detail/SPPVD5HHAHEKQRHC", "https://sbirkapp.gov.cz/detail/SPPVD5HHAHEKQRHC")</f>
        <v>0</v>
      </c>
      <c r="V8" t="s">
        <v>66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67</v>
      </c>
      <c r="F9" t="s">
        <v>28</v>
      </c>
      <c r="G9" t="s">
        <v>37</v>
      </c>
      <c r="H9" s="1">
        <v>45637</v>
      </c>
      <c r="I9" s="1">
        <v>45638.58922451971</v>
      </c>
      <c r="J9" t="s">
        <v>68</v>
      </c>
      <c r="K9" t="s">
        <v>31</v>
      </c>
      <c r="M9" t="s">
        <v>39</v>
      </c>
      <c r="N9" t="s">
        <v>40</v>
      </c>
      <c r="P9" t="s">
        <v>69</v>
      </c>
      <c r="Q9" t="s">
        <v>70</v>
      </c>
      <c r="R9" t="s">
        <v>65</v>
      </c>
      <c r="S9" t="b">
        <v>0</v>
      </c>
      <c r="T9" s="1">
        <v>46028</v>
      </c>
      <c r="U9" s="2">
        <f>HYPERLINK("https://sbirkapp.gov.cz/detail/SPPGZTUWBO2K3ONU", "https://sbirkapp.gov.cz/detail/SPPGZTUWBO2K3ONU")</f>
        <v>0</v>
      </c>
      <c r="V9" t="s">
        <v>71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72</v>
      </c>
      <c r="F10" t="s">
        <v>28</v>
      </c>
      <c r="G10" t="s">
        <v>73</v>
      </c>
      <c r="H10" s="1">
        <v>45588</v>
      </c>
      <c r="I10" s="1">
        <v>45602.54758520733</v>
      </c>
      <c r="J10" t="s">
        <v>68</v>
      </c>
      <c r="K10" t="s">
        <v>31</v>
      </c>
      <c r="M10" t="s">
        <v>74</v>
      </c>
      <c r="N10" t="s">
        <v>75</v>
      </c>
      <c r="P10" t="s">
        <v>76</v>
      </c>
      <c r="S10" t="b">
        <v>1</v>
      </c>
      <c r="U10" s="2">
        <f>HYPERLINK("https://sbirkapp.gov.cz/detail/SPPE6E5YEJO7TOBE", "https://sbirkapp.gov.cz/detail/SPPE6E5YEJO7TOBE")</f>
        <v>0</v>
      </c>
      <c r="V10" t="s">
        <v>77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78</v>
      </c>
      <c r="F11" t="s">
        <v>28</v>
      </c>
      <c r="G11" t="s">
        <v>79</v>
      </c>
      <c r="H11" s="1">
        <v>45539</v>
      </c>
      <c r="I11" s="1">
        <v>45541.45590907828</v>
      </c>
      <c r="J11" t="s">
        <v>68</v>
      </c>
      <c r="K11" t="s">
        <v>31</v>
      </c>
      <c r="M11" t="s">
        <v>80</v>
      </c>
      <c r="N11" t="s">
        <v>81</v>
      </c>
      <c r="P11" t="s">
        <v>82</v>
      </c>
      <c r="S11" t="b">
        <v>1</v>
      </c>
      <c r="U11" s="2">
        <f>HYPERLINK("https://sbirkapp.gov.cz/detail/SPPR64SN43YA5FKU", "https://sbirkapp.gov.cz/detail/SPPR64SN43YA5FKU")</f>
        <v>0</v>
      </c>
      <c r="V11" t="s">
        <v>83</v>
      </c>
      <c r="W11">
        <v>2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84</v>
      </c>
      <c r="F12" t="s">
        <v>28</v>
      </c>
      <c r="G12" t="s">
        <v>85</v>
      </c>
      <c r="H12" s="1">
        <v>41444</v>
      </c>
      <c r="I12" s="1">
        <v>45511.38933021608</v>
      </c>
      <c r="J12" t="s">
        <v>86</v>
      </c>
      <c r="K12" t="s">
        <v>87</v>
      </c>
      <c r="L12" s="1">
        <v>41449</v>
      </c>
      <c r="M12" t="s">
        <v>32</v>
      </c>
      <c r="N12" t="s">
        <v>33</v>
      </c>
      <c r="R12" t="s">
        <v>88</v>
      </c>
      <c r="S12" t="b">
        <v>0</v>
      </c>
      <c r="T12" s="1">
        <v>46127</v>
      </c>
      <c r="U12" s="2">
        <f>HYPERLINK("https://sbirkapp.gov.cz/detail/SPPQ6XH56UURKWLO", "https://sbirkapp.gov.cz/detail/SPPQ6XH56UURKWLO")</f>
        <v>0</v>
      </c>
      <c r="V12" t="s">
        <v>89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90</v>
      </c>
      <c r="F13" t="s">
        <v>44</v>
      </c>
      <c r="G13" t="s">
        <v>91</v>
      </c>
      <c r="H13" s="1">
        <v>45427</v>
      </c>
      <c r="I13" s="1">
        <v>45441.43123274116</v>
      </c>
      <c r="J13" t="s">
        <v>92</v>
      </c>
      <c r="K13" t="s">
        <v>31</v>
      </c>
      <c r="M13" t="s">
        <v>93</v>
      </c>
      <c r="N13" t="s">
        <v>94</v>
      </c>
      <c r="S13" t="b">
        <v>1</v>
      </c>
      <c r="U13" s="2">
        <f>HYPERLINK("https://sbirkapp.gov.cz/detail/SPPKZZAVJUWLJET4", "https://sbirkapp.gov.cz/detail/SPPKZZAVJUWLJET4")</f>
        <v>0</v>
      </c>
      <c r="V13" t="s">
        <v>95</v>
      </c>
      <c r="W13">
        <v>5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96</v>
      </c>
      <c r="F14" t="s">
        <v>28</v>
      </c>
      <c r="G14" t="s">
        <v>97</v>
      </c>
      <c r="H14" s="1">
        <v>45406</v>
      </c>
      <c r="I14" s="1">
        <v>45407.45732710139</v>
      </c>
      <c r="J14" t="s">
        <v>98</v>
      </c>
      <c r="K14" t="s">
        <v>31</v>
      </c>
      <c r="M14" t="s">
        <v>99</v>
      </c>
      <c r="N14" t="s">
        <v>100</v>
      </c>
      <c r="P14" t="s">
        <v>101</v>
      </c>
      <c r="S14" t="b">
        <v>1</v>
      </c>
      <c r="U14" s="2">
        <f>HYPERLINK("https://sbirkapp.gov.cz/detail/SPP5M5C2HL2FWWNS", "https://sbirkapp.gov.cz/detail/SPP5M5C2HL2FWWNS")</f>
        <v>0</v>
      </c>
      <c r="V14" t="s">
        <v>102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103</v>
      </c>
      <c r="F15" t="s">
        <v>28</v>
      </c>
      <c r="G15" t="s">
        <v>37</v>
      </c>
      <c r="H15" s="1">
        <v>45406</v>
      </c>
      <c r="I15" s="1">
        <v>45407.42565770148</v>
      </c>
      <c r="J15" t="s">
        <v>98</v>
      </c>
      <c r="K15" t="s">
        <v>31</v>
      </c>
      <c r="M15" t="s">
        <v>39</v>
      </c>
      <c r="N15" t="s">
        <v>40</v>
      </c>
      <c r="P15" t="s">
        <v>104</v>
      </c>
      <c r="R15" t="s">
        <v>64</v>
      </c>
      <c r="S15" t="b">
        <v>0</v>
      </c>
      <c r="T15" s="1">
        <v>45658</v>
      </c>
      <c r="U15" s="2">
        <f>HYPERLINK("https://sbirkapp.gov.cz/detail/SPP7EXYHLHS4RSPS", "https://sbirkapp.gov.cz/detail/SPP7EXYHLHS4RSPS")</f>
        <v>0</v>
      </c>
      <c r="V15" t="s">
        <v>105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106</v>
      </c>
      <c r="F16" t="s">
        <v>28</v>
      </c>
      <c r="G16" t="s">
        <v>107</v>
      </c>
      <c r="H16" s="1">
        <v>45273</v>
      </c>
      <c r="I16" s="1">
        <v>45278.55324292716</v>
      </c>
      <c r="J16" t="s">
        <v>108</v>
      </c>
      <c r="K16" t="s">
        <v>31</v>
      </c>
      <c r="M16" t="s">
        <v>109</v>
      </c>
      <c r="N16" t="s">
        <v>110</v>
      </c>
      <c r="S16" t="b">
        <v>1</v>
      </c>
      <c r="U16" s="2">
        <f>HYPERLINK("https://sbirkapp.gov.cz/detail/SPPXO4LW5KITT654", "https://sbirkapp.gov.cz/detail/SPPXO4LW5KITT654")</f>
        <v>0</v>
      </c>
      <c r="V16" t="s">
        <v>111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112</v>
      </c>
      <c r="F17" t="s">
        <v>28</v>
      </c>
      <c r="G17" t="s">
        <v>97</v>
      </c>
      <c r="H17" s="1">
        <v>45273</v>
      </c>
      <c r="I17" s="1">
        <v>45278.54556780629</v>
      </c>
      <c r="J17" t="s">
        <v>108</v>
      </c>
      <c r="K17" t="s">
        <v>31</v>
      </c>
      <c r="M17" t="s">
        <v>113</v>
      </c>
      <c r="N17" t="s">
        <v>114</v>
      </c>
      <c r="P17" t="s">
        <v>115</v>
      </c>
      <c r="R17" t="s">
        <v>116</v>
      </c>
      <c r="S17" t="b">
        <v>0</v>
      </c>
      <c r="T17" s="1">
        <v>45422</v>
      </c>
      <c r="U17" s="2">
        <f>HYPERLINK("https://sbirkapp.gov.cz/detail/SPPADQZLB6HNVUBK", "https://sbirkapp.gov.cz/detail/SPPADQZLB6HNVUBK")</f>
        <v>0</v>
      </c>
      <c r="V17" t="s">
        <v>117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118</v>
      </c>
      <c r="F18" t="s">
        <v>28</v>
      </c>
      <c r="G18" t="s">
        <v>119</v>
      </c>
      <c r="H18" s="1">
        <v>45224</v>
      </c>
      <c r="I18" s="1">
        <v>45253.46539914278</v>
      </c>
      <c r="J18" t="s">
        <v>120</v>
      </c>
      <c r="K18" t="s">
        <v>31</v>
      </c>
      <c r="M18" t="s">
        <v>121</v>
      </c>
      <c r="N18" t="s">
        <v>122</v>
      </c>
      <c r="P18" t="s">
        <v>123</v>
      </c>
      <c r="S18" t="b">
        <v>1</v>
      </c>
      <c r="U18" s="2">
        <f>HYPERLINK("https://sbirkapp.gov.cz/detail/SPPWPYO2Y5MM2TIA", "https://sbirkapp.gov.cz/detail/SPPWPYO2Y5MM2TIA")</f>
        <v>0</v>
      </c>
      <c r="V18" t="s">
        <v>124</v>
      </c>
      <c r="W18">
        <v>2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125</v>
      </c>
      <c r="F19" t="s">
        <v>28</v>
      </c>
      <c r="G19" t="s">
        <v>126</v>
      </c>
      <c r="H19" s="1">
        <v>45224</v>
      </c>
      <c r="I19" s="1">
        <v>45253.44793151232</v>
      </c>
      <c r="J19" t="s">
        <v>120</v>
      </c>
      <c r="K19" t="s">
        <v>31</v>
      </c>
      <c r="M19" t="s">
        <v>127</v>
      </c>
      <c r="N19" t="s">
        <v>128</v>
      </c>
      <c r="P19" t="s">
        <v>129</v>
      </c>
      <c r="S19" t="b">
        <v>1</v>
      </c>
      <c r="U19" s="2">
        <f>HYPERLINK("https://sbirkapp.gov.cz/detail/SPPDW3HWVR7J45O6", "https://sbirkapp.gov.cz/detail/SPPDW3HWVR7J45O6")</f>
        <v>0</v>
      </c>
      <c r="V19" t="s">
        <v>130</v>
      </c>
      <c r="W19">
        <v>2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131</v>
      </c>
      <c r="F20" t="s">
        <v>28</v>
      </c>
      <c r="G20" t="s">
        <v>132</v>
      </c>
      <c r="H20" s="1">
        <v>45224</v>
      </c>
      <c r="I20" s="1">
        <v>45253.44465994148</v>
      </c>
      <c r="J20" t="s">
        <v>120</v>
      </c>
      <c r="K20" t="s">
        <v>31</v>
      </c>
      <c r="M20" t="s">
        <v>133</v>
      </c>
      <c r="N20" t="s">
        <v>134</v>
      </c>
      <c r="P20" t="s">
        <v>135</v>
      </c>
      <c r="S20" t="b">
        <v>1</v>
      </c>
      <c r="U20" s="2">
        <f>HYPERLINK("https://sbirkapp.gov.cz/detail/SPPK5FYXPDRP6222", "https://sbirkapp.gov.cz/detail/SPPK5FYXPDRP6222")</f>
        <v>0</v>
      </c>
      <c r="V20" t="s">
        <v>136</v>
      </c>
      <c r="W20">
        <v>2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137</v>
      </c>
      <c r="F21" t="s">
        <v>28</v>
      </c>
      <c r="G21" t="s">
        <v>138</v>
      </c>
      <c r="H21" s="1">
        <v>45224</v>
      </c>
      <c r="I21" s="1">
        <v>45253.43956715213</v>
      </c>
      <c r="J21" t="s">
        <v>120</v>
      </c>
      <c r="K21" t="s">
        <v>31</v>
      </c>
      <c r="M21" t="s">
        <v>139</v>
      </c>
      <c r="N21" t="s">
        <v>140</v>
      </c>
      <c r="P21" t="s">
        <v>141</v>
      </c>
      <c r="S21" t="b">
        <v>1</v>
      </c>
      <c r="U21" s="2">
        <f>HYPERLINK("https://sbirkapp.gov.cz/detail/SPPEXWXBOYZ5WQVE", "https://sbirkapp.gov.cz/detail/SPPEXWXBOYZ5WQVE")</f>
        <v>0</v>
      </c>
      <c r="V21" t="s">
        <v>142</v>
      </c>
      <c r="W21">
        <v>2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143</v>
      </c>
      <c r="F22" t="s">
        <v>28</v>
      </c>
      <c r="G22" t="s">
        <v>144</v>
      </c>
      <c r="H22" s="1">
        <v>45224</v>
      </c>
      <c r="I22" s="1">
        <v>45253.37672477749</v>
      </c>
      <c r="J22" t="s">
        <v>120</v>
      </c>
      <c r="K22" t="s">
        <v>31</v>
      </c>
      <c r="M22" t="s">
        <v>145</v>
      </c>
      <c r="N22" t="s">
        <v>146</v>
      </c>
      <c r="P22" t="s">
        <v>147</v>
      </c>
      <c r="S22" t="b">
        <v>1</v>
      </c>
      <c r="U22" s="2">
        <f>HYPERLINK("https://sbirkapp.gov.cz/detail/SPPG6ZFQRAKV76W2", "https://sbirkapp.gov.cz/detail/SPPG6ZFQRAKV76W2")</f>
        <v>0</v>
      </c>
      <c r="V22" t="s">
        <v>148</v>
      </c>
      <c r="W22">
        <v>2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149</v>
      </c>
      <c r="F23" t="s">
        <v>28</v>
      </c>
      <c r="G23" t="s">
        <v>73</v>
      </c>
      <c r="H23" s="1">
        <v>45224</v>
      </c>
      <c r="I23" s="1">
        <v>45253.37057925475</v>
      </c>
      <c r="J23" t="s">
        <v>120</v>
      </c>
      <c r="K23" t="s">
        <v>31</v>
      </c>
      <c r="M23" t="s">
        <v>74</v>
      </c>
      <c r="N23" t="s">
        <v>75</v>
      </c>
      <c r="P23" t="s">
        <v>150</v>
      </c>
      <c r="R23" t="s">
        <v>151</v>
      </c>
      <c r="S23" t="b">
        <v>0</v>
      </c>
      <c r="T23" s="1">
        <v>45658</v>
      </c>
      <c r="U23" s="2">
        <f>HYPERLINK("https://sbirkapp.gov.cz/detail/SPPVA5HSGE7OJLZE", "https://sbirkapp.gov.cz/detail/SPPVA5HSGE7OJLZE")</f>
        <v>0</v>
      </c>
      <c r="V23" t="s">
        <v>152</v>
      </c>
      <c r="W23">
        <v>2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153</v>
      </c>
      <c r="F24" t="s">
        <v>28</v>
      </c>
      <c r="G24" t="s">
        <v>37</v>
      </c>
      <c r="H24" s="1">
        <v>45224</v>
      </c>
      <c r="I24" s="1">
        <v>45250.58659016155</v>
      </c>
      <c r="J24" t="s">
        <v>154</v>
      </c>
      <c r="K24" t="s">
        <v>31</v>
      </c>
      <c r="M24" t="s">
        <v>39</v>
      </c>
      <c r="N24" t="s">
        <v>40</v>
      </c>
      <c r="P24" t="s">
        <v>155</v>
      </c>
      <c r="R24" t="s">
        <v>69</v>
      </c>
      <c r="S24" t="b">
        <v>0</v>
      </c>
      <c r="T24" s="1">
        <v>45422</v>
      </c>
      <c r="U24" s="2">
        <f>HYPERLINK("https://sbirkapp.gov.cz/detail/SPP6U67YDZZJ7KYK", "https://sbirkapp.gov.cz/detail/SPP6U67YDZZJ7KYK")</f>
        <v>0</v>
      </c>
      <c r="V24" t="s">
        <v>156</v>
      </c>
      <c r="W24">
        <v>1</v>
      </c>
    </row>
    <row r="25" spans="1:23">
      <c r="A25" t="s">
        <v>23</v>
      </c>
      <c r="B25" t="s">
        <v>24</v>
      </c>
      <c r="C25" t="s">
        <v>25</v>
      </c>
      <c r="D25" t="s">
        <v>26</v>
      </c>
      <c r="E25" t="s">
        <v>157</v>
      </c>
      <c r="F25" t="s">
        <v>44</v>
      </c>
      <c r="G25" t="s">
        <v>158</v>
      </c>
      <c r="H25" s="1">
        <v>41540</v>
      </c>
      <c r="I25" s="1">
        <v>45118.34716229475</v>
      </c>
      <c r="J25" t="s">
        <v>159</v>
      </c>
      <c r="K25" t="s">
        <v>87</v>
      </c>
      <c r="L25" s="1">
        <v>41554</v>
      </c>
      <c r="M25" t="s">
        <v>160</v>
      </c>
      <c r="N25" t="s">
        <v>161</v>
      </c>
      <c r="S25" t="b">
        <v>1</v>
      </c>
      <c r="U25" s="2">
        <f>HYPERLINK("https://sbirkapp.gov.cz/detail/SPPFGK5PFZ4CZNVU", "https://sbirkapp.gov.cz/detail/SPPFGK5PFZ4CZNVU")</f>
        <v>0</v>
      </c>
      <c r="V25" t="s">
        <v>162</v>
      </c>
      <c r="W25">
        <v>1</v>
      </c>
    </row>
    <row r="26" spans="1:23">
      <c r="A26" t="s">
        <v>23</v>
      </c>
      <c r="B26" t="s">
        <v>24</v>
      </c>
      <c r="C26" t="s">
        <v>25</v>
      </c>
      <c r="D26" t="s">
        <v>26</v>
      </c>
      <c r="E26" t="s">
        <v>163</v>
      </c>
      <c r="F26" t="s">
        <v>28</v>
      </c>
      <c r="G26" t="s">
        <v>37</v>
      </c>
      <c r="H26" s="1">
        <v>45063</v>
      </c>
      <c r="I26" s="1">
        <v>45065.54346195553</v>
      </c>
      <c r="J26" t="s">
        <v>164</v>
      </c>
      <c r="K26" t="s">
        <v>31</v>
      </c>
      <c r="M26" t="s">
        <v>39</v>
      </c>
      <c r="N26" t="s">
        <v>40</v>
      </c>
      <c r="P26" t="s">
        <v>165</v>
      </c>
      <c r="R26" t="s">
        <v>104</v>
      </c>
      <c r="S26" t="b">
        <v>0</v>
      </c>
      <c r="T26" s="1">
        <v>45265</v>
      </c>
      <c r="U26" s="2">
        <f>HYPERLINK("https://sbirkapp.gov.cz/detail/SPPMJX77IH7N75FI", "https://sbirkapp.gov.cz/detail/SPPMJX77IH7N75FI")</f>
        <v>0</v>
      </c>
      <c r="V26" t="s">
        <v>166</v>
      </c>
      <c r="W26">
        <v>1</v>
      </c>
    </row>
    <row r="27" spans="1:23">
      <c r="A27" t="s">
        <v>23</v>
      </c>
      <c r="B27" t="s">
        <v>24</v>
      </c>
      <c r="C27" t="s">
        <v>25</v>
      </c>
      <c r="D27" t="s">
        <v>26</v>
      </c>
      <c r="E27" t="s">
        <v>167</v>
      </c>
      <c r="F27" t="s">
        <v>28</v>
      </c>
      <c r="G27" t="s">
        <v>168</v>
      </c>
      <c r="H27" s="1">
        <v>41444</v>
      </c>
      <c r="I27" s="1">
        <v>45035.56559197127</v>
      </c>
      <c r="J27" t="s">
        <v>169</v>
      </c>
      <c r="K27" t="s">
        <v>87</v>
      </c>
      <c r="L27" s="1">
        <v>41449</v>
      </c>
      <c r="M27" t="s">
        <v>170</v>
      </c>
      <c r="N27" t="s">
        <v>171</v>
      </c>
      <c r="S27" t="b">
        <v>1</v>
      </c>
      <c r="U27" s="2">
        <f>HYPERLINK("https://sbirkapp.gov.cz/detail/SPPPX5AKFDIL34E2", "https://sbirkapp.gov.cz/detail/SPPPX5AKFDIL34E2")</f>
        <v>0</v>
      </c>
      <c r="V27" t="s">
        <v>172</v>
      </c>
      <c r="W27">
        <v>1</v>
      </c>
    </row>
    <row r="28" spans="1:23">
      <c r="A28" t="s">
        <v>23</v>
      </c>
      <c r="B28" t="s">
        <v>24</v>
      </c>
      <c r="C28" t="s">
        <v>25</v>
      </c>
      <c r="D28" t="s">
        <v>26</v>
      </c>
      <c r="E28" t="s">
        <v>173</v>
      </c>
      <c r="F28" t="s">
        <v>28</v>
      </c>
      <c r="G28" t="s">
        <v>174</v>
      </c>
      <c r="H28" s="1">
        <v>35039</v>
      </c>
      <c r="I28" s="1">
        <v>44956.41097898078</v>
      </c>
      <c r="J28" t="s">
        <v>175</v>
      </c>
      <c r="K28" t="s">
        <v>87</v>
      </c>
      <c r="L28" s="1">
        <v>35041</v>
      </c>
      <c r="M28" t="s">
        <v>176</v>
      </c>
      <c r="N28" t="s">
        <v>177</v>
      </c>
      <c r="S28" t="b">
        <v>1</v>
      </c>
      <c r="U28" s="2">
        <f>HYPERLINK("https://sbirkapp.gov.cz/detail/SPPI3QTO5UTTBMKY", "https://sbirkapp.gov.cz/detail/SPPI3QTO5UTTBMKY")</f>
        <v>0</v>
      </c>
      <c r="V28" t="s">
        <v>178</v>
      </c>
      <c r="W28">
        <v>1</v>
      </c>
    </row>
    <row r="29" spans="1:23">
      <c r="A29" t="s">
        <v>23</v>
      </c>
      <c r="B29" t="s">
        <v>24</v>
      </c>
      <c r="C29" t="s">
        <v>25</v>
      </c>
      <c r="D29" t="s">
        <v>26</v>
      </c>
      <c r="E29" t="s">
        <v>179</v>
      </c>
      <c r="F29" t="s">
        <v>28</v>
      </c>
      <c r="G29" t="s">
        <v>180</v>
      </c>
      <c r="H29" s="1">
        <v>42095</v>
      </c>
      <c r="I29" s="1">
        <v>44937.49242723294</v>
      </c>
      <c r="J29" t="s">
        <v>181</v>
      </c>
      <c r="K29" t="s">
        <v>87</v>
      </c>
      <c r="L29" s="1">
        <v>42109</v>
      </c>
      <c r="M29" t="s">
        <v>182</v>
      </c>
      <c r="N29" t="s">
        <v>183</v>
      </c>
      <c r="O29" t="s">
        <v>184</v>
      </c>
      <c r="S29" t="b">
        <v>1</v>
      </c>
      <c r="U29" s="2">
        <f>HYPERLINK("https://sbirkapp.gov.cz/detail/SPPEOFLCPCOZPWWM", "https://sbirkapp.gov.cz/detail/SPPEOFLCPCOZPWWM")</f>
        <v>0</v>
      </c>
      <c r="V29" t="s">
        <v>185</v>
      </c>
      <c r="W29">
        <v>2</v>
      </c>
    </row>
    <row r="30" spans="1:23">
      <c r="A30" t="s">
        <v>23</v>
      </c>
      <c r="B30" t="s">
        <v>24</v>
      </c>
      <c r="C30" t="s">
        <v>25</v>
      </c>
      <c r="D30" t="s">
        <v>26</v>
      </c>
      <c r="E30" t="s">
        <v>186</v>
      </c>
      <c r="F30" t="s">
        <v>28</v>
      </c>
      <c r="G30" t="s">
        <v>187</v>
      </c>
      <c r="H30" s="1">
        <v>40716</v>
      </c>
      <c r="I30" s="1">
        <v>44937.41890085467</v>
      </c>
      <c r="J30" t="s">
        <v>188</v>
      </c>
      <c r="K30" t="s">
        <v>87</v>
      </c>
      <c r="L30" s="1">
        <v>40723</v>
      </c>
      <c r="M30" t="s">
        <v>182</v>
      </c>
      <c r="N30" t="s">
        <v>183</v>
      </c>
      <c r="Q30" t="s">
        <v>189</v>
      </c>
      <c r="S30" t="b">
        <v>1</v>
      </c>
      <c r="U30" s="2">
        <f>HYPERLINK("https://sbirkapp.gov.cz/detail/SPPHMFT6D5CQQQOI", "https://sbirkapp.gov.cz/detail/SPPHMFT6D5CQQQOI")</f>
        <v>0</v>
      </c>
      <c r="V30" t="s">
        <v>190</v>
      </c>
      <c r="W30">
        <v>2</v>
      </c>
    </row>
    <row r="31" spans="1:23">
      <c r="A31" t="s">
        <v>23</v>
      </c>
      <c r="B31" t="s">
        <v>24</v>
      </c>
      <c r="C31" t="s">
        <v>25</v>
      </c>
      <c r="D31" t="s">
        <v>26</v>
      </c>
      <c r="E31" t="s">
        <v>191</v>
      </c>
      <c r="F31" t="s">
        <v>28</v>
      </c>
      <c r="G31" t="s">
        <v>192</v>
      </c>
      <c r="H31" s="1">
        <v>41003</v>
      </c>
      <c r="I31" s="1">
        <v>44937.41360015796</v>
      </c>
      <c r="J31" t="s">
        <v>193</v>
      </c>
      <c r="K31" t="s">
        <v>87</v>
      </c>
      <c r="L31" s="1">
        <v>41022</v>
      </c>
      <c r="M31" t="s">
        <v>194</v>
      </c>
      <c r="N31" t="s">
        <v>195</v>
      </c>
      <c r="R31" t="s">
        <v>101</v>
      </c>
      <c r="S31" t="b">
        <v>0</v>
      </c>
      <c r="T31" s="1">
        <v>45293</v>
      </c>
      <c r="U31" s="2">
        <f>HYPERLINK("https://sbirkapp.gov.cz/detail/SPP3QSV2LPQNF6VU", "https://sbirkapp.gov.cz/detail/SPP3QSV2LPQNF6VU")</f>
        <v>0</v>
      </c>
      <c r="V31" t="s">
        <v>196</v>
      </c>
      <c r="W31">
        <v>2</v>
      </c>
    </row>
    <row r="32" spans="1:23">
      <c r="A32" t="s">
        <v>23</v>
      </c>
      <c r="B32" t="s">
        <v>24</v>
      </c>
      <c r="C32" t="s">
        <v>25</v>
      </c>
      <c r="D32" t="s">
        <v>26</v>
      </c>
      <c r="E32" t="s">
        <v>197</v>
      </c>
      <c r="F32" t="s">
        <v>28</v>
      </c>
      <c r="G32" t="s">
        <v>198</v>
      </c>
      <c r="H32" s="1">
        <v>42620</v>
      </c>
      <c r="I32" s="1">
        <v>44937.37141979622</v>
      </c>
      <c r="J32" t="s">
        <v>199</v>
      </c>
      <c r="K32" t="s">
        <v>87</v>
      </c>
      <c r="L32" s="1">
        <v>42622</v>
      </c>
      <c r="M32" t="s">
        <v>200</v>
      </c>
      <c r="N32" t="s">
        <v>201</v>
      </c>
      <c r="R32" t="s">
        <v>202</v>
      </c>
      <c r="S32" t="b">
        <v>0</v>
      </c>
      <c r="T32" s="1">
        <v>45658</v>
      </c>
      <c r="U32" s="2">
        <f>HYPERLINK("https://sbirkapp.gov.cz/detail/SPPRJLRCUBXNDBQC", "https://sbirkapp.gov.cz/detail/SPPRJLRCUBXNDBQC")</f>
        <v>0</v>
      </c>
      <c r="V32" t="s">
        <v>203</v>
      </c>
      <c r="W32">
        <v>2</v>
      </c>
    </row>
    <row r="33" spans="1:23">
      <c r="A33" t="s">
        <v>23</v>
      </c>
      <c r="B33" t="s">
        <v>24</v>
      </c>
      <c r="C33" t="s">
        <v>25</v>
      </c>
      <c r="D33" t="s">
        <v>26</v>
      </c>
      <c r="E33" t="s">
        <v>204</v>
      </c>
      <c r="F33" t="s">
        <v>28</v>
      </c>
      <c r="G33" t="s">
        <v>205</v>
      </c>
      <c r="H33" s="1">
        <v>43579</v>
      </c>
      <c r="I33" s="1">
        <v>44936.36617130673</v>
      </c>
      <c r="J33" t="s">
        <v>206</v>
      </c>
      <c r="K33" t="s">
        <v>87</v>
      </c>
      <c r="L33" s="1">
        <v>43581</v>
      </c>
      <c r="M33" t="s">
        <v>207</v>
      </c>
      <c r="N33" t="s">
        <v>208</v>
      </c>
      <c r="S33" t="b">
        <v>1</v>
      </c>
      <c r="U33" s="2">
        <f>HYPERLINK("https://sbirkapp.gov.cz/detail/SPPGQC4DRLQ6OUA4", "https://sbirkapp.gov.cz/detail/SPPGQC4DRLQ6OUA4")</f>
        <v>0</v>
      </c>
      <c r="V33" t="s">
        <v>209</v>
      </c>
      <c r="W33">
        <v>1</v>
      </c>
    </row>
    <row r="34" spans="1:23">
      <c r="A34" t="s">
        <v>23</v>
      </c>
      <c r="B34" t="s">
        <v>24</v>
      </c>
      <c r="C34" t="s">
        <v>25</v>
      </c>
      <c r="D34" t="s">
        <v>26</v>
      </c>
      <c r="E34" t="s">
        <v>210</v>
      </c>
      <c r="F34" t="s">
        <v>28</v>
      </c>
      <c r="G34" t="s">
        <v>211</v>
      </c>
      <c r="H34" s="1">
        <v>43579</v>
      </c>
      <c r="I34" s="1">
        <v>44936.35927689842</v>
      </c>
      <c r="J34" t="s">
        <v>212</v>
      </c>
      <c r="K34" t="s">
        <v>87</v>
      </c>
      <c r="L34" s="1">
        <v>43584</v>
      </c>
      <c r="M34" t="s">
        <v>213</v>
      </c>
      <c r="N34" t="s">
        <v>214</v>
      </c>
      <c r="S34" t="b">
        <v>1</v>
      </c>
      <c r="U34" s="2">
        <f>HYPERLINK("https://sbirkapp.gov.cz/detail/SPPZCWU3OG526W6G", "https://sbirkapp.gov.cz/detail/SPPZCWU3OG526W6G")</f>
        <v>0</v>
      </c>
      <c r="V34" t="s">
        <v>215</v>
      </c>
      <c r="W34">
        <v>1</v>
      </c>
    </row>
    <row r="35" spans="1:23">
      <c r="A35" t="s">
        <v>23</v>
      </c>
      <c r="B35" t="s">
        <v>24</v>
      </c>
      <c r="C35" t="s">
        <v>25</v>
      </c>
      <c r="D35" t="s">
        <v>26</v>
      </c>
      <c r="E35" t="s">
        <v>216</v>
      </c>
      <c r="F35" t="s">
        <v>28</v>
      </c>
      <c r="G35" t="s">
        <v>217</v>
      </c>
      <c r="H35" s="1">
        <v>43579</v>
      </c>
      <c r="I35" s="1">
        <v>44936.35552370721</v>
      </c>
      <c r="J35" t="s">
        <v>212</v>
      </c>
      <c r="K35" t="s">
        <v>87</v>
      </c>
      <c r="L35" s="1">
        <v>43584</v>
      </c>
      <c r="M35" t="s">
        <v>218</v>
      </c>
      <c r="N35" t="s">
        <v>219</v>
      </c>
      <c r="R35" t="s">
        <v>101</v>
      </c>
      <c r="S35" t="b">
        <v>0</v>
      </c>
      <c r="T35" s="1">
        <v>45293</v>
      </c>
      <c r="U35" s="2">
        <f>HYPERLINK("https://sbirkapp.gov.cz/detail/SPPQQ7ZFA72YP7KW", "https://sbirkapp.gov.cz/detail/SPPQQ7ZFA72YP7KW")</f>
        <v>0</v>
      </c>
      <c r="V35" t="s">
        <v>220</v>
      </c>
      <c r="W35">
        <v>1</v>
      </c>
    </row>
    <row r="36" spans="1:23">
      <c r="A36" t="s">
        <v>23</v>
      </c>
      <c r="B36" t="s">
        <v>24</v>
      </c>
      <c r="C36" t="s">
        <v>25</v>
      </c>
      <c r="D36" t="s">
        <v>26</v>
      </c>
      <c r="E36" t="s">
        <v>221</v>
      </c>
      <c r="F36" t="s">
        <v>28</v>
      </c>
      <c r="G36" t="s">
        <v>222</v>
      </c>
      <c r="H36" s="1">
        <v>44503</v>
      </c>
      <c r="I36" s="1">
        <v>44936.30150707893</v>
      </c>
      <c r="J36" t="s">
        <v>223</v>
      </c>
      <c r="K36" t="s">
        <v>87</v>
      </c>
      <c r="L36" s="1">
        <v>44508</v>
      </c>
      <c r="M36" t="s">
        <v>121</v>
      </c>
      <c r="N36" t="s">
        <v>122</v>
      </c>
      <c r="R36" t="s">
        <v>224</v>
      </c>
      <c r="S36" t="b">
        <v>0</v>
      </c>
      <c r="T36" s="1">
        <v>45292</v>
      </c>
      <c r="U36" s="2">
        <f>HYPERLINK("https://sbirkapp.gov.cz/detail/SPPG3AN35WBFUCE4", "https://sbirkapp.gov.cz/detail/SPPG3AN35WBFUCE4")</f>
        <v>0</v>
      </c>
      <c r="V36" t="s">
        <v>225</v>
      </c>
      <c r="W36">
        <v>1</v>
      </c>
    </row>
    <row r="37" spans="1:23">
      <c r="A37" t="s">
        <v>23</v>
      </c>
      <c r="B37" t="s">
        <v>24</v>
      </c>
      <c r="C37" t="s">
        <v>25</v>
      </c>
      <c r="D37" t="s">
        <v>26</v>
      </c>
      <c r="E37" t="s">
        <v>226</v>
      </c>
      <c r="F37" t="s">
        <v>28</v>
      </c>
      <c r="G37" t="s">
        <v>132</v>
      </c>
      <c r="H37" s="1">
        <v>44503</v>
      </c>
      <c r="I37" s="1">
        <v>44935.70860962068</v>
      </c>
      <c r="J37" t="s">
        <v>223</v>
      </c>
      <c r="K37" t="s">
        <v>87</v>
      </c>
      <c r="L37" s="1">
        <v>44508</v>
      </c>
      <c r="M37" t="s">
        <v>133</v>
      </c>
      <c r="N37" t="s">
        <v>134</v>
      </c>
      <c r="R37" t="s">
        <v>227</v>
      </c>
      <c r="S37" t="b">
        <v>0</v>
      </c>
      <c r="T37" s="1">
        <v>45292</v>
      </c>
      <c r="U37" s="2">
        <f>HYPERLINK("https://sbirkapp.gov.cz/detail/SPPNYX2TCX7VRNUY", "https://sbirkapp.gov.cz/detail/SPPNYX2TCX7VRNUY")</f>
        <v>0</v>
      </c>
      <c r="V37" t="s">
        <v>228</v>
      </c>
      <c r="W37">
        <v>1</v>
      </c>
    </row>
    <row r="38" spans="1:23">
      <c r="A38" t="s">
        <v>23</v>
      </c>
      <c r="B38" t="s">
        <v>24</v>
      </c>
      <c r="C38" t="s">
        <v>25</v>
      </c>
      <c r="D38" t="s">
        <v>26</v>
      </c>
      <c r="E38" t="s">
        <v>229</v>
      </c>
      <c r="F38" t="s">
        <v>28</v>
      </c>
      <c r="G38" t="s">
        <v>144</v>
      </c>
      <c r="H38" s="1">
        <v>44503</v>
      </c>
      <c r="I38" s="1">
        <v>44935.67148928286</v>
      </c>
      <c r="J38" t="s">
        <v>223</v>
      </c>
      <c r="K38" t="s">
        <v>87</v>
      </c>
      <c r="L38" s="1">
        <v>44508</v>
      </c>
      <c r="M38" t="s">
        <v>145</v>
      </c>
      <c r="N38" t="s">
        <v>146</v>
      </c>
      <c r="R38" t="s">
        <v>230</v>
      </c>
      <c r="S38" t="b">
        <v>0</v>
      </c>
      <c r="T38" s="1">
        <v>45292</v>
      </c>
      <c r="U38" s="2">
        <f>HYPERLINK("https://sbirkapp.gov.cz/detail/SPP3B6WUCCB7MVR6", "https://sbirkapp.gov.cz/detail/SPP3B6WUCCB7MVR6")</f>
        <v>0</v>
      </c>
      <c r="V38" t="s">
        <v>231</v>
      </c>
      <c r="W38">
        <v>1</v>
      </c>
    </row>
    <row r="39" spans="1:23">
      <c r="A39" t="s">
        <v>23</v>
      </c>
      <c r="B39" t="s">
        <v>24</v>
      </c>
      <c r="C39" t="s">
        <v>25</v>
      </c>
      <c r="D39" t="s">
        <v>26</v>
      </c>
      <c r="E39" t="s">
        <v>232</v>
      </c>
      <c r="F39" t="s">
        <v>28</v>
      </c>
      <c r="G39" t="s">
        <v>73</v>
      </c>
      <c r="H39" s="1">
        <v>44503</v>
      </c>
      <c r="I39" s="1">
        <v>44935.67042932592</v>
      </c>
      <c r="J39" t="s">
        <v>223</v>
      </c>
      <c r="K39" t="s">
        <v>87</v>
      </c>
      <c r="L39" s="1">
        <v>44508</v>
      </c>
      <c r="M39" t="s">
        <v>74</v>
      </c>
      <c r="N39" t="s">
        <v>75</v>
      </c>
      <c r="R39" t="s">
        <v>233</v>
      </c>
      <c r="S39" t="b">
        <v>0</v>
      </c>
      <c r="T39" s="1">
        <v>45292</v>
      </c>
      <c r="U39" s="2">
        <f>HYPERLINK("https://sbirkapp.gov.cz/detail/SPPVHVEGRFX5GRZC", "https://sbirkapp.gov.cz/detail/SPPVHVEGRFX5GRZC")</f>
        <v>0</v>
      </c>
      <c r="V39" t="s">
        <v>234</v>
      </c>
      <c r="W39">
        <v>1</v>
      </c>
    </row>
    <row r="40" spans="1:23">
      <c r="A40" t="s">
        <v>23</v>
      </c>
      <c r="B40" t="s">
        <v>24</v>
      </c>
      <c r="C40" t="s">
        <v>25</v>
      </c>
      <c r="D40" t="s">
        <v>26</v>
      </c>
      <c r="E40" t="s">
        <v>235</v>
      </c>
      <c r="F40" t="s">
        <v>28</v>
      </c>
      <c r="G40" t="s">
        <v>236</v>
      </c>
      <c r="H40" s="1">
        <v>44503</v>
      </c>
      <c r="I40" s="1">
        <v>44935.66461244505</v>
      </c>
      <c r="J40" t="s">
        <v>223</v>
      </c>
      <c r="K40" t="s">
        <v>87</v>
      </c>
      <c r="L40" s="1">
        <v>44508</v>
      </c>
      <c r="M40" t="s">
        <v>139</v>
      </c>
      <c r="N40" t="s">
        <v>140</v>
      </c>
      <c r="R40" t="s">
        <v>237</v>
      </c>
      <c r="S40" t="b">
        <v>0</v>
      </c>
      <c r="T40" s="1">
        <v>45292</v>
      </c>
      <c r="U40" s="2">
        <f>HYPERLINK("https://sbirkapp.gov.cz/detail/SPPO6LYCU6QLXXJ6", "https://sbirkapp.gov.cz/detail/SPPO6LYCU6QLXXJ6")</f>
        <v>0</v>
      </c>
      <c r="V40" t="s">
        <v>238</v>
      </c>
      <c r="W40">
        <v>1</v>
      </c>
    </row>
    <row r="41" spans="1:23">
      <c r="A41" t="s">
        <v>23</v>
      </c>
      <c r="B41" t="s">
        <v>24</v>
      </c>
      <c r="C41" t="s">
        <v>25</v>
      </c>
      <c r="D41" t="s">
        <v>26</v>
      </c>
      <c r="E41" t="s">
        <v>239</v>
      </c>
      <c r="F41" t="s">
        <v>28</v>
      </c>
      <c r="G41" t="s">
        <v>126</v>
      </c>
      <c r="H41" s="1">
        <v>44503</v>
      </c>
      <c r="I41" s="1">
        <v>44935.61560754717</v>
      </c>
      <c r="J41" t="s">
        <v>223</v>
      </c>
      <c r="K41" t="s">
        <v>87</v>
      </c>
      <c r="L41" s="1">
        <v>44508</v>
      </c>
      <c r="M41" t="s">
        <v>127</v>
      </c>
      <c r="N41" t="s">
        <v>128</v>
      </c>
      <c r="R41" t="s">
        <v>240</v>
      </c>
      <c r="S41" t="b">
        <v>0</v>
      </c>
      <c r="T41" s="1">
        <v>45292</v>
      </c>
      <c r="U41" s="2">
        <f>HYPERLINK("https://sbirkapp.gov.cz/detail/SPPETUOT2KNYONRE", "https://sbirkapp.gov.cz/detail/SPPETUOT2KNYONRE")</f>
        <v>0</v>
      </c>
      <c r="V41" t="s">
        <v>241</v>
      </c>
      <c r="W41">
        <v>1</v>
      </c>
    </row>
    <row r="42" spans="1:23">
      <c r="A42" t="s">
        <v>23</v>
      </c>
      <c r="B42" t="s">
        <v>24</v>
      </c>
      <c r="C42" t="s">
        <v>25</v>
      </c>
      <c r="D42" t="s">
        <v>26</v>
      </c>
      <c r="E42" t="s">
        <v>242</v>
      </c>
      <c r="F42" t="s">
        <v>28</v>
      </c>
      <c r="G42" t="s">
        <v>243</v>
      </c>
      <c r="H42" s="1">
        <v>44818</v>
      </c>
      <c r="I42" s="1">
        <v>44852.3592209276</v>
      </c>
      <c r="J42" t="s">
        <v>244</v>
      </c>
      <c r="K42" t="s">
        <v>31</v>
      </c>
      <c r="M42" t="s">
        <v>245</v>
      </c>
      <c r="N42" t="s">
        <v>246</v>
      </c>
      <c r="S42" t="b">
        <v>1</v>
      </c>
      <c r="U42" s="2">
        <f>HYPERLINK("https://sbirkapp.gov.cz/detail/SPP75D667DBE77EY", "https://sbirkapp.gov.cz/detail/SPP75D667DBE77EY")</f>
        <v>0</v>
      </c>
      <c r="V42" t="s">
        <v>247</v>
      </c>
      <c r="W42">
        <v>1</v>
      </c>
    </row>
    <row r="43" spans="1:23">
      <c r="A43" t="s">
        <v>23</v>
      </c>
      <c r="B43" t="s">
        <v>24</v>
      </c>
      <c r="C43" t="s">
        <v>25</v>
      </c>
      <c r="D43" t="s">
        <v>26</v>
      </c>
      <c r="E43" t="s">
        <v>248</v>
      </c>
      <c r="F43" t="s">
        <v>44</v>
      </c>
      <c r="G43" t="s">
        <v>249</v>
      </c>
      <c r="H43" s="1">
        <v>44797</v>
      </c>
      <c r="I43" s="1">
        <v>44819.39273333964</v>
      </c>
      <c r="J43" t="s">
        <v>250</v>
      </c>
      <c r="K43" t="s">
        <v>31</v>
      </c>
      <c r="M43" t="s">
        <v>47</v>
      </c>
      <c r="N43" t="s">
        <v>48</v>
      </c>
      <c r="R43" t="s">
        <v>251</v>
      </c>
      <c r="S43" t="b">
        <v>0</v>
      </c>
      <c r="T43" s="1">
        <v>45905</v>
      </c>
      <c r="U43" s="2">
        <f>HYPERLINK("https://sbirkapp.gov.cz/detail/SPPSRE34YDPJ7UIO", "https://sbirkapp.gov.cz/detail/SPPSRE34YDPJ7UIO")</f>
        <v>0</v>
      </c>
      <c r="V43" t="s">
        <v>252</v>
      </c>
      <c r="W43">
        <v>1</v>
      </c>
    </row>
    <row r="44" spans="1:23">
      <c r="A44" t="s">
        <v>23</v>
      </c>
      <c r="B44" t="s">
        <v>24</v>
      </c>
      <c r="C44" t="s">
        <v>25</v>
      </c>
      <c r="D44" t="s">
        <v>26</v>
      </c>
      <c r="E44" t="s">
        <v>253</v>
      </c>
      <c r="F44" t="s">
        <v>44</v>
      </c>
      <c r="G44" t="s">
        <v>45</v>
      </c>
      <c r="H44" s="1">
        <v>44797</v>
      </c>
      <c r="I44" s="1">
        <v>44819.37490880278</v>
      </c>
      <c r="J44" t="s">
        <v>250</v>
      </c>
      <c r="K44" t="s">
        <v>31</v>
      </c>
      <c r="M44" t="s">
        <v>47</v>
      </c>
      <c r="N44" t="s">
        <v>48</v>
      </c>
      <c r="P44" t="s">
        <v>254</v>
      </c>
      <c r="R44" t="s">
        <v>251</v>
      </c>
      <c r="S44" t="b">
        <v>0</v>
      </c>
      <c r="T44" s="1">
        <v>45905</v>
      </c>
      <c r="U44" s="2">
        <f>HYPERLINK("https://sbirkapp.gov.cz/detail/SPPXHKSRLGV3RTEE", "https://sbirkapp.gov.cz/detail/SPPXHKSRLGV3RTEE")</f>
        <v>0</v>
      </c>
      <c r="V44" t="s">
        <v>255</v>
      </c>
      <c r="W44">
        <v>1</v>
      </c>
    </row>
    <row r="45" spans="1:23">
      <c r="A45" t="s">
        <v>23</v>
      </c>
      <c r="B45" t="s">
        <v>24</v>
      </c>
      <c r="C45" t="s">
        <v>25</v>
      </c>
      <c r="D45" t="s">
        <v>26</v>
      </c>
      <c r="E45" t="s">
        <v>256</v>
      </c>
      <c r="F45" t="s">
        <v>28</v>
      </c>
      <c r="G45" t="s">
        <v>37</v>
      </c>
      <c r="H45" s="1">
        <v>44671</v>
      </c>
      <c r="I45" s="1">
        <v>44684.58807603372</v>
      </c>
      <c r="J45" t="s">
        <v>257</v>
      </c>
      <c r="K45" t="s">
        <v>31</v>
      </c>
      <c r="M45" t="s">
        <v>39</v>
      </c>
      <c r="N45" t="s">
        <v>40</v>
      </c>
      <c r="R45" t="s">
        <v>155</v>
      </c>
      <c r="S45" t="b">
        <v>0</v>
      </c>
      <c r="T45" s="1">
        <v>45080</v>
      </c>
      <c r="U45" s="2">
        <f>HYPERLINK("https://sbirkapp.gov.cz/detail/SPPX5XQVNGNLTPOM", "https://sbirkapp.gov.cz/detail/SPPX5XQVNGNLTPOM")</f>
        <v>0</v>
      </c>
      <c r="V45" t="s">
        <v>258</v>
      </c>
      <c r="W45">
        <v>1</v>
      </c>
    </row>
    <row r="46" spans="1:23">
      <c r="A46" t="s">
        <v>23</v>
      </c>
      <c r="B46" t="s">
        <v>24</v>
      </c>
      <c r="C46" t="s">
        <v>25</v>
      </c>
      <c r="D46" t="s">
        <v>26</v>
      </c>
      <c r="E46" t="s">
        <v>259</v>
      </c>
      <c r="F46" t="s">
        <v>44</v>
      </c>
      <c r="G46" t="s">
        <v>45</v>
      </c>
      <c r="H46" s="1">
        <v>44594</v>
      </c>
      <c r="I46" s="1">
        <v>44624.94839963608</v>
      </c>
      <c r="J46" t="s">
        <v>260</v>
      </c>
      <c r="K46" t="s">
        <v>31</v>
      </c>
      <c r="M46" t="s">
        <v>47</v>
      </c>
      <c r="N46" t="s">
        <v>48</v>
      </c>
      <c r="R46" t="s">
        <v>261</v>
      </c>
      <c r="S46" t="b">
        <v>0</v>
      </c>
      <c r="T46" s="1">
        <v>44834</v>
      </c>
      <c r="U46" s="2">
        <f>HYPERLINK("https://sbirkapp.gov.cz/detail/SPPFGO5ONAFCPFHG", "https://sbirkapp.gov.cz/detail/SPPFGO5ONAFCPFHG")</f>
        <v>0</v>
      </c>
      <c r="V46" t="s">
        <v>262</v>
      </c>
      <c r="W46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2026-10-13T10:05:40Z</dcterms:created>
  <dcterms:modified xsi:type="dcterms:W3CDTF">2026-10-13T10:05:40Z</dcterms:modified>
</cp:coreProperties>
</file>