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<sst xmlns="http://schemas.openxmlformats.org/spreadsheetml/2006/main" count="1168" uniqueCount="484">
  <si>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</si>
  <si>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</si>
  <si>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</si>
  <si>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</si>
  <si>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</si>
  <si>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</si>
  <si>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</si>
  <si>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</si>
  <si>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</si>
  <si>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</si>
  <si>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</si>
  <si>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</si>
  <si>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</si>
  <si>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</si>
  <si>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</si>
  <si>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</si>
  <si>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</si>
  <si>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</si>
  <si>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</si>
  <si>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</si>
  <si>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</si>
  <si>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</si>
  <si>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</si>
  <si>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Statutární město Hradec Králové</t>
  </si>
  <si>
    <t>00268810</t>
  </si>
  <si>
    <t>bebb2in</t>
  </si>
  <si>
    <t>Královéhradecký kraj</t>
  </si>
  <si>
    <t>6/2026</t>
  </si>
  <si>
    <t>Obecně závazná vyhláška</t>
  </si>
  <si>
    <t>Obecně závazná vyhláška, kterou se mění  obecně závazná vyhláška statutárního města Hradec Králové č. 1/2026, o nočním klidu</t>
  </si>
  <si>
    <t>2026-07-16</t>
  </si>
  <si>
    <t>Běžný</t>
  </si>
  <si>
    <t>noční klid</t>
  </si>
  <si>
    <t>zákon č. 251/2016 Sb., o některých přestupcích - § 5 odst. 7</t>
  </si>
  <si>
    <t>1/2026: o nočním klidu</t>
  </si>
  <si>
    <t>1725598523</t>
  </si>
  <si>
    <t>5/2026</t>
  </si>
  <si>
    <t>Obecně závazná vyhláška statutárního města Hradec Králové, kterou se mění obecně závazná vyhláška statutárního města Hradec Králové č. 12/2023,  o pravidlech pohybu psů na veřejném prostranství</t>
  </si>
  <si>
    <t>2026-07-14</t>
  </si>
  <si>
    <t>pohyb psů</t>
  </si>
  <si>
    <t>zákon č. 246/1992 Sb., na ochranu zvířat proti týrání - § 24 odst. 2</t>
  </si>
  <si>
    <t>12/2023: o pravidlech pohybu psů na veřejném prostranství</t>
  </si>
  <si>
    <t>1722944927</t>
  </si>
  <si>
    <t>4/2026</t>
  </si>
  <si>
    <t>o zákazu požívání alkoholických nápojů na veřejném prostranství (změna)</t>
  </si>
  <si>
    <t>2026-06-11</t>
  </si>
  <si>
    <t>veřejný pořádek - konzumace alkoholu</t>
  </si>
  <si>
    <t>zákon č. 128/2000 Sb., o obcích - § 10 písm. a) - konzumace alkoholu</t>
  </si>
  <si>
    <t>2/2008: Obecně závazná vyhláška města Hradec Králové o zákazu požívání alkoholických nápojů na veřejném prostranství</t>
  </si>
  <si>
    <t>1704200087</t>
  </si>
  <si>
    <t>3/2026</t>
  </si>
  <si>
    <t>o zákazu odpalování pyrotechnických výrobků a jejich užívání k provádění ohňostrojných prací nebo ohňostrojů</t>
  </si>
  <si>
    <t>2026-05-08</t>
  </si>
  <si>
    <t>pyrotechnické výrobky</t>
  </si>
  <si>
    <t>zákon č. 206/2015 Sb., zákon o pyrotechnice - § 35c</t>
  </si>
  <si>
    <t>4/2023: Obecně závazná vyhláška, kterou se reguluje používání zábavní pyrotechniky</t>
  </si>
  <si>
    <t>1685259276</t>
  </si>
  <si>
    <t>2/2026</t>
  </si>
  <si>
    <t xml:space="preserve">kterou se zrušuje obecně závazná vyhláška statutárního města Hradec Králové č. 5/2013,  o spalování suchého rostlinného materiálu </t>
  </si>
  <si>
    <t>2026-04-02</t>
  </si>
  <si>
    <t>zrušovací</t>
  </si>
  <si>
    <t>ústavní zákon č. 1/1993 Sb., Ústava České republiky - čl. 104 odst. 3 - zrušovací OZV</t>
  </si>
  <si>
    <t>5/2013: Obecně závazná vyhláška města Hradec Králové o spalování suchého rostlinného materiálu; 4/2015: Obecně závazná vyhláška města Hradec Králové, kterou se mění OZV č. 5/2013o spalování suchého rostlinného materiálu</t>
  </si>
  <si>
    <t>1665908035</t>
  </si>
  <si>
    <t>1/2026</t>
  </si>
  <si>
    <t>o nočním klidu</t>
  </si>
  <si>
    <t>2026-03-31</t>
  </si>
  <si>
    <t>3/2025: OZV o nočním klidu</t>
  </si>
  <si>
    <t>6/2026: Obecně závazná vyhláška, kterou se mění  obecně závazná vyhláška statutárního města Hradec Králové č. 1/2026, o nočním klidu</t>
  </si>
  <si>
    <t>1664531174</t>
  </si>
  <si>
    <t>7/2025</t>
  </si>
  <si>
    <t>OZV, o místním poplatku za užívání veřejného prostranství</t>
  </si>
  <si>
    <t>2026-01-03</t>
  </si>
  <si>
    <t>místní poplatek za užívání veřejného prostranství</t>
  </si>
  <si>
    <t>zákon č. 565/1990 Sb., o místních poplatcích - § 14 - za užívání veřejného prostranství</t>
  </si>
  <si>
    <t>10/2024: OZV o místním poplatku za užívání veřejného prostranství</t>
  </si>
  <si>
    <t>1624086973</t>
  </si>
  <si>
    <t>6/2025</t>
  </si>
  <si>
    <t>OZV, kterou se stanoví školské obvody mateřských škol zřízených statutárním městem Hradec Králové</t>
  </si>
  <si>
    <t>2025-06-06</t>
  </si>
  <si>
    <t>školské obvody - mateřské školy; školské obvody - mateřské školy</t>
  </si>
  <si>
    <t>zákon č. 561/2004 Sb., školský zákon - § 179 odst. 3 a § 178 odst. 2 písm. b); zákon č. 561/2004 Sb., školský zákon - § 179 odst. 3 a § 178 odst. 2 písm. c)</t>
  </si>
  <si>
    <t>1528356868</t>
  </si>
  <si>
    <t>5/2025</t>
  </si>
  <si>
    <t>OZV, kterou se stanoví školské obvody základních škol zřízených statutárním městem Hradec Králové</t>
  </si>
  <si>
    <t>školské obvody - základní školy; školské obvody - základní školy</t>
  </si>
  <si>
    <t>zákon č. 561/2004 Sb., školský zákon - § 178 odst. 2 písm. c); zákon č. 561/2004 Sb., školský zákon - § 178 odst. 2 písm. b)</t>
  </si>
  <si>
    <t>1528354992</t>
  </si>
  <si>
    <t>4/2025</t>
  </si>
  <si>
    <t>Nařízení</t>
  </si>
  <si>
    <t>Nařízení města HK, kterým se zrušuje nařízení č. 2/2024 o maximálních cenách jízdného MHD</t>
  </si>
  <si>
    <t>2025-05-31</t>
  </si>
  <si>
    <t>ústavní zákon č. 1/1993 Sb., Ústava České republiky - čl. 79 odst. 3 - zrušovací nařízení</t>
  </si>
  <si>
    <t>1525361682</t>
  </si>
  <si>
    <t>3/2025</t>
  </si>
  <si>
    <t>OZV o nočním klidu</t>
  </si>
  <si>
    <t>2025-05-30</t>
  </si>
  <si>
    <t>1/2025: OZV o nočním klidu</t>
  </si>
  <si>
    <t>1524723173</t>
  </si>
  <si>
    <t>2/2025</t>
  </si>
  <si>
    <t>OZV kterou se mění obecně závazná vyhláška statutárního města Hradec Králové č. 12/2023, o pravidlech pohybu psů na veřejném prostranství</t>
  </si>
  <si>
    <t>2025-03-22</t>
  </si>
  <si>
    <t>1490592417</t>
  </si>
  <si>
    <t>1/2025</t>
  </si>
  <si>
    <t>2025-03-21</t>
  </si>
  <si>
    <t>4/2024: OZV o nočním klidu</t>
  </si>
  <si>
    <t>1489940105</t>
  </si>
  <si>
    <t>11/2024</t>
  </si>
  <si>
    <t>OZV, kterou se mění obecně závazná vyhláška statutárního města Hradec Králové č. 2/2008, o zákazu požívání alkoholických nápojů na veřejném prostranství</t>
  </si>
  <si>
    <t>2024-11-09</t>
  </si>
  <si>
    <t>1430884792</t>
  </si>
  <si>
    <t>10/2024</t>
  </si>
  <si>
    <t>OZV o místním poplatku za užívání veřejného prostranství</t>
  </si>
  <si>
    <t>2024-09-24</t>
  </si>
  <si>
    <t>2/2022: o místním poplatku za užívání veřejného prostranství; 14/2023: kterou se mění obecně závazná vyhláška statutárního města Hradec Králové č. 2/2022,  o místním poplatku za užívání veřejného prostranství</t>
  </si>
  <si>
    <t>7/2025: OZV, o místním poplatku za užívání veřejného prostranství</t>
  </si>
  <si>
    <t>1409211961</t>
  </si>
  <si>
    <t>9/2024</t>
  </si>
  <si>
    <t>VÝMAZ</t>
  </si>
  <si>
    <t>-</t>
  </si>
  <si>
    <t>1408603561</t>
  </si>
  <si>
    <t>8/2024</t>
  </si>
  <si>
    <t xml:space="preserve"> Nařízení města HK o záměru zadat zpracování lesní hospodářské osnovy „Opočno“</t>
  </si>
  <si>
    <t>2024-08-14</t>
  </si>
  <si>
    <t>lesní hospodářské osnovy</t>
  </si>
  <si>
    <t>zákon č. 289/1995 Sb., lesní zákon - § 25 odst. 2</t>
  </si>
  <si>
    <t>1392146019</t>
  </si>
  <si>
    <t>7/2024</t>
  </si>
  <si>
    <t>Nařízení města HK o záměru zadat zpracování lesní hospodářské osnovy „Chlumec nad Cidlinou“</t>
  </si>
  <si>
    <t>1392144598</t>
  </si>
  <si>
    <t>6/2024</t>
  </si>
  <si>
    <t>OZV o stanovení koeficientu daně z nemovitých věcí</t>
  </si>
  <si>
    <t>2025-01-01</t>
  </si>
  <si>
    <t>daň z nemovitých věcí - místní koeficient; daň z nemovitých věcí - místní koeficient; daň z nemovitých věcí - koeficient u pozemků; daň z nemovitých věcí - koeficient u staveb a jednotek</t>
  </si>
  <si>
    <t>zákon č. 338/1992 Sb., o dani z nemovitých věcí - § 12 odst. 1 písm. a) bod 1; zákon č. 338/1992 Sb., o dani z nemovitých věcí - § 12 odst. 1 písm. a) bod 4; zákon č. 338/1992 Sb., o dani z nemovitých věcí - § 6 odst. 4; zákon č. 338/1992 Sb., o dani z nemovitých věcí - § 11 odst. 5</t>
  </si>
  <si>
    <t>04/2008: Obecně závazná vyhláška města Hradec Králové č. 4/2008, o stanovení koeficientu daně z nemovitostí; 06/2009: Obecně závazná vyhláška města Hradec Králové č. 6/2009, kterou se mění obecně závazná vyhláška č. 4/2008,o stanovení koeficientu daně z nemovitostí</t>
  </si>
  <si>
    <t>1378052658</t>
  </si>
  <si>
    <t>5/2024</t>
  </si>
  <si>
    <t>OZV kterou se mění obecně závazná vyhláška statutárního města Hradec Králové č. 12/2023,  o pravidlech pohybu psů na veřejném prostranství</t>
  </si>
  <si>
    <t>2024-07-11</t>
  </si>
  <si>
    <t>1378037653</t>
  </si>
  <si>
    <t>4/2024</t>
  </si>
  <si>
    <t>2024-04-20</t>
  </si>
  <si>
    <t>2/2023: O nočním klidu; 3/2023: Obecně závazná vyhláška o nočním klidu ; 5/2023: O nočním klidu</t>
  </si>
  <si>
    <t>1339474878</t>
  </si>
  <si>
    <t>3/2024</t>
  </si>
  <si>
    <t>změna OZV č. 1/2020 - školské obvody</t>
  </si>
  <si>
    <t>2024-04-01</t>
  </si>
  <si>
    <t>školské obvody - základní školy</t>
  </si>
  <si>
    <t>zákon č. 561/2004 Sb., školský zákon - § 178 odst. 2 písm. c)</t>
  </si>
  <si>
    <t>1326454262</t>
  </si>
  <si>
    <t>2/2024</t>
  </si>
  <si>
    <t>o maximálních cenách jízdného městské hromadné dopravy ve městě Hradec Králové a v dopravně připojených obcích</t>
  </si>
  <si>
    <t>2024-03-01</t>
  </si>
  <si>
    <t>regulace cen - stanovení maximálních cen, pokud nejsou stanoveny ministerstvem</t>
  </si>
  <si>
    <t>zákon č. 265/1991 Sb., o působnosti orgánů České republiky v oblasti cen - § 4a odst. 1 písm. a)</t>
  </si>
  <si>
    <t xml:space="preserve">03/2019: o maximálních cenách jízdného městské hromadné dopravy ve městě Hradec Králové a v dopravně připojených obcích; 1/2022: o maximálních cenách jízdného kterým se doplňuje nařízení Statutárního města Hradec Králové č. 3/2019, o maximálních cenách jízdného městské hromadné dopravy ve městě Hradec Králové a v dopravně připojených obcích. ; 7/2022: Nařízení statutárního města Hradec Králové,  kterým se mění Nařízení statutárního města Hradec Králové č. 3/2019, o maximálních cenách jízdného městské hromadné dopravy ve městě Hradec Králové a v dopravně připojených obcích. </t>
  </si>
  <si>
    <t>4/2025: Nařízení města HK, kterým se zrušuje nařízení č. 2/2024 o maximálních cenách jízdného MHD</t>
  </si>
  <si>
    <t>Vyřazeno</t>
  </si>
  <si>
    <t>1304894356</t>
  </si>
  <si>
    <t>1/2024</t>
  </si>
  <si>
    <t>o záměru zadat zpracování lesní hospodářské osnovy</t>
  </si>
  <si>
    <t>2024-01-31</t>
  </si>
  <si>
    <t>1300522997</t>
  </si>
  <si>
    <t>15/2023</t>
  </si>
  <si>
    <t>kterou se zrušuje obecně závazná vyhláška statutárního města Hradec Králové č. 10/2003,  o požadavcích na umísťování informačních, reklamních a propagačních zařízení</t>
  </si>
  <si>
    <t>2024-01-04</t>
  </si>
  <si>
    <t>10/2003: Obecně závazná vyhláška města Hradec Králové č. 10/2003 o požadavcích na umísťování informačních, reklamních a propagačních zařízení; 16/2004: Obecně závazná vyhláška města Hradec Králové č. 16/2004, kterou se mění a doplňuje OZV č. 10/2003 o požadavcích na umísťování informačních, reklamních a propagačních zařízení</t>
  </si>
  <si>
    <t>1288600666</t>
  </si>
  <si>
    <t>14/2023</t>
  </si>
  <si>
    <t>kterou se mění obecně závazná vyhláška statutárního města Hradec Králové č. 2/2022,  o místním poplatku za užívání veřejného prostranství</t>
  </si>
  <si>
    <t>2/2022: o místním poplatku za užívání veřejného prostranství</t>
  </si>
  <si>
    <t>10/2024: OZV o místním poplatku za užívání veřejného prostranství; 10/2024: OZV o místním poplatku za užívání veřejného prostranství</t>
  </si>
  <si>
    <t>1288573918</t>
  </si>
  <si>
    <t>13/2023</t>
  </si>
  <si>
    <t>o zákazu požívání alkoholických nápojů na veřejném prostranství</t>
  </si>
  <si>
    <t>2024-01-03</t>
  </si>
  <si>
    <t>1288203470</t>
  </si>
  <si>
    <t>12/2023</t>
  </si>
  <si>
    <t>o pravidlech pohybu psů na veřejném prostranství</t>
  </si>
  <si>
    <t>06/2007: Obecně závazná vyhláška města Hradec Králové č. 6/2007 o pravidlech pro pohyb psů na veřejném prostranství</t>
  </si>
  <si>
    <t>5/2024: OZV kterou se mění obecně závazná vyhláška statutárního města Hradec Králové č. 12/2023,  o pravidlech pohybu psů na veřejném prostranství; 2/2025: OZV kterou se mění obecně závazná vyhláška statutárního města Hradec Králové č. 12/2023, o pravidlech pohybu psů na veřejném prostranství; 5/2026: Obecně závazná vyhláška statutárního města Hradec Králové, kterou se mění obecně závazná vyhláška statutárního města Hradec Králové č. 12/2023,  o pravidlech pohybu psů na veřejném prostranství</t>
  </si>
  <si>
    <t>1288201557</t>
  </si>
  <si>
    <t>11/2023</t>
  </si>
  <si>
    <t>Obecně závazná vyhláška statutárního města Hradec Králové, kterou se zrušuje obecně závazná vyhláška statutárního města Hradec Králové č. 4/2012,  o udržování čistoty ulic a jiných veřejných prostranství, o ochraně životního prostředí, veřejné zeleně a o užívání zařízení sloužících potřebám veřejnosti ve městě Hradec Králové, a obecně závazná vyhláška statutárního města Hradec Králové č. 4/2014, kterou se mění a doplňuje obecně závazná vyhláška statutárního města Hradec Králové č. 4/2012, o udržování čistoty ulic a jiných veřejných prostranství, o ochraně životního prostředí, veřejné zeleně a o užívání zařízení sloužících potřebám veřejnosti ve městě Hradec Králové</t>
  </si>
  <si>
    <t>2024-01-02</t>
  </si>
  <si>
    <t>4/2012: Obecně závazná vyhláška města Hradec Králové, o udržování čistoty ulic a jiných veřejných prostranství, o ochraně životního prostředí, veřejné zeleně a o užívání zařízení sloužících potřebám veřejnosti ve městě Hradec Králové; 4/2014: Obecně závazná vyhláška města Hradec Králové, kterou se mění obecně závazná vyhláška Statutárního města Hradec Králové č. 4/2012, o udržování čistoty ulic a jiných veřejných prostranství, o ochraně životního prostředí, veřejné zeleně a o užívání zařízení sloužících potřebám veřejnosti ve městě Hradec Králové</t>
  </si>
  <si>
    <t>1287471022</t>
  </si>
  <si>
    <t>10/2023</t>
  </si>
  <si>
    <t>Obecně závazná vyhláška statutárního města Hradec Králové, kterou se vydává požární řád statutárního města Hradec Králové</t>
  </si>
  <si>
    <t>požární ochrana - požární řád</t>
  </si>
  <si>
    <t>zákon č. 133/1985 Sb., o požární ochraně - § 29 odst. 1 písm. o) bod 1</t>
  </si>
  <si>
    <t>1/2010: Obecně závazná vyhláška města Hradec Králové č. 1/2010, Požární řád statutárního města Hradec Králové</t>
  </si>
  <si>
    <t>1287463468</t>
  </si>
  <si>
    <t>4/1996</t>
  </si>
  <si>
    <t>Vyhláška č. 4/1996 města Hradec Králové o zřízení přírodního parku Orlice</t>
  </si>
  <si>
    <t>1996-05-15</t>
  </si>
  <si>
    <t>Dle přechodného ustanovení</t>
  </si>
  <si>
    <t>jiná</t>
  </si>
  <si>
    <t xml:space="preserve">ústavní zákon č. 1/1993 Sb., Ústava České republiky - čl. 79 odst. 3 </t>
  </si>
  <si>
    <t>1284448466</t>
  </si>
  <si>
    <t>9/2023</t>
  </si>
  <si>
    <t>Obecně závazná vyhláška statutárního města Hradec Králové, kterou se zrušuje obecně závazná vyhláška statutárního města Hradec Králové č. 1/2013,  o omezení propagace některých sázkových her, loterií a jiných podobných her</t>
  </si>
  <si>
    <t>2023-11-29</t>
  </si>
  <si>
    <t>1/2013: Obecně závazná vyhláška města Hradec Králové o omezení propagace některých sázkových her, loterií a jiných podobných her</t>
  </si>
  <si>
    <t>1271111270</t>
  </si>
  <si>
    <t>8/2023</t>
  </si>
  <si>
    <t>Obecně závazná vyhláška statutárního města Hradec Králové, kterou se mění obecně závazná vyhláška statutárního města Hradec Králové č. 2/1998, o zřízení Městské policie Hradec Králové</t>
  </si>
  <si>
    <t>obecní policie</t>
  </si>
  <si>
    <t xml:space="preserve">zákon č. 553/1991 Sb., o obecní policii - § 1 odst. 1 </t>
  </si>
  <si>
    <t>02/1998: Obecně závazná vyhláška města Hradec Králové č. 02/1998 o zřízení Městské policie Hradec Králové</t>
  </si>
  <si>
    <t>1271108429</t>
  </si>
  <si>
    <t>7/2023</t>
  </si>
  <si>
    <t>Obecně závazná vyhláška,  kterou se mění obecně závazná vyhláška statutárního města Hradec Králové č. 6/2019, o místním poplatku z pobytu</t>
  </si>
  <si>
    <t>2024-01-01</t>
  </si>
  <si>
    <t>místní poplatek z pobytu</t>
  </si>
  <si>
    <t>zákon č. 565/1990 Sb., o místních poplatcích - § 14 - z pobytu</t>
  </si>
  <si>
    <t>6/2019: Obecně závazná vyhláška města Hradec Králové o místním poplatku z pobytu</t>
  </si>
  <si>
    <t>1271103398</t>
  </si>
  <si>
    <t>6/2023</t>
  </si>
  <si>
    <t>Obecně závazná vyhláška, kterou se mění obecně závazná vyhláška statutárního města Hradec Králové č. 5/2021,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</si>
  <si>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</si>
  <si>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</si>
  <si>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5/2021: o místním poplatku za obecní systém odpadového hospodářství</t>
  </si>
  <si>
    <t>1270702798</t>
  </si>
  <si>
    <t>5/2023</t>
  </si>
  <si>
    <t>O nočním klidu</t>
  </si>
  <si>
    <t>2023-07-25</t>
  </si>
  <si>
    <t>2/2023: O nočním klidu</t>
  </si>
  <si>
    <t>1213008312</t>
  </si>
  <si>
    <t>4/2023</t>
  </si>
  <si>
    <t>Obecně závazná vyhláška, kterou se reguluje používání zábavní pyrotechniky</t>
  </si>
  <si>
    <t>2023-05-24</t>
  </si>
  <si>
    <t>veřejný pořádek - pyrotechnika</t>
  </si>
  <si>
    <t>zákon č. 128/2000 Sb., o obcích - § 10 písm. a) - pyrotechnika</t>
  </si>
  <si>
    <t>3/2026: o zákazu odpalování pyrotechnických výrobků a jejich užívání k provádění ohňostrojných prací nebo ohňostrojů</t>
  </si>
  <si>
    <t>1186855015</t>
  </si>
  <si>
    <t>3/2023</t>
  </si>
  <si>
    <t xml:space="preserve">Obecně závazná vyhláška o nočním klidu </t>
  </si>
  <si>
    <t>2023-05-13</t>
  </si>
  <si>
    <t>1182552630</t>
  </si>
  <si>
    <t>2/2023</t>
  </si>
  <si>
    <t>2023-04-18</t>
  </si>
  <si>
    <t>3/2022: O nočním klidu; 4/2022: O nočním klidu; 8/2022: Obecně závazná vyhláška o nočním klidu</t>
  </si>
  <si>
    <t>3/2023: Obecně závazná vyhláška o nočním klidu ; 3/2023: Obecně závazná vyhláška o nočním klidu ; 5/2023: O nočním klidu; 5/2023: O nočním klidu</t>
  </si>
  <si>
    <t>1169466412</t>
  </si>
  <si>
    <t>1/2023</t>
  </si>
  <si>
    <t>Obecně závazná vyhláška statutárního města Hradec Králové č. 1/2023, kterou se mění obecně závazná vyhláška statutárního města Hradec Králové   č. 1/2020, kterou se stanoví školské obvody základních škol zřízených statutárním městem Hradec Králové a části školských obvodů základních škol zřízených statutárním městem Hradec Králové</t>
  </si>
  <si>
    <t>2023-02-18</t>
  </si>
  <si>
    <t>zákon č. 561/2004 Sb., školský zákon - § 178 odst. 2 písm. b); zákon č. 561/2004 Sb., školský zákon - § 178 odst. 2 písm. c)</t>
  </si>
  <si>
    <t>3/2024: změna OZV č. 1/2020 - školské obvody</t>
  </si>
  <si>
    <t>5/2025: OZV, kterou se stanoví školské obvody základních škol zřízených statutárním městem Hradec Králové</t>
  </si>
  <si>
    <t>1138452976</t>
  </si>
  <si>
    <t>16/2004</t>
  </si>
  <si>
    <t>Obecně závazná vyhláška města Hradec Králové č. 16/2004, kterou se mění a doplňuje OZV č. 10/2003 o požadavcích na umísťování informačních, reklamních a propagačních zařízení</t>
  </si>
  <si>
    <t>2004-09-30</t>
  </si>
  <si>
    <t>veřejný pořádek - plakátování</t>
  </si>
  <si>
    <t>zákon č. 128/2000 Sb., o obcích - § 10 písm. c) - plakátování</t>
  </si>
  <si>
    <t>10/2003: Obecně závazná vyhláška města Hradec Králové č. 10/2003 o požadavcích na umísťování informačních, reklamních a propagačních zařízení</t>
  </si>
  <si>
    <t>15/2023: kterou se zrušuje obecně závazná vyhláška statutárního města Hradec Králové č. 10/2003,  o požadavcích na umísťování informačních, reklamních a propagačních zařízení</t>
  </si>
  <si>
    <t>1114239562</t>
  </si>
  <si>
    <t>10/2003</t>
  </si>
  <si>
    <t>Obecně závazná vyhláška města Hradec Králové č. 10/2003 o požadavcích na umísťování informačních, reklamních a propagačních zařízení</t>
  </si>
  <si>
    <t>2004-02-17</t>
  </si>
  <si>
    <t>16/2004: Obecně závazná vyhláška města Hradec Králové č. 16/2004, kterou se mění a doplňuje OZV č. 10/2003 o požadavcích na umísťování informačních, reklamních a propagačních zařízení; 16/2004: Obecně závazná vyhláška města Hradec Králové č. 16/2004, kterou se mění a doplňuje OZV č. 10/2003 o požadavcích na umísťování informačních, reklamních a propagačních zařízení</t>
  </si>
  <si>
    <t>15/2023: kterou se zrušuje obecně závazná vyhláška statutárního města Hradec Králové č. 10/2003,  o požadavcích na umísťování informačních, reklamních a propagačních zařízení; 15/2023: kterou se zrušuje obecně závazná vyhláška statutárního města Hradec Králové č. 10/2003,  o požadavcích na umísťování informačních, reklamních a propagačních zařízení</t>
  </si>
  <si>
    <t>1114237810</t>
  </si>
  <si>
    <t>01/2001</t>
  </si>
  <si>
    <t>Obecně závazná vyhláška města Hradec Králové č. 01/2011, kterou se doplňuje vyhláška č. 02/1998 o zřízení Městské policie Hradec Králové</t>
  </si>
  <si>
    <t>2001-06-07</t>
  </si>
  <si>
    <t>1113655032</t>
  </si>
  <si>
    <t>02/1998</t>
  </si>
  <si>
    <t>Obecně závazná vyhláška města Hradec Králové č. 02/1998 o zřízení Městské policie Hradec Králové</t>
  </si>
  <si>
    <t>1998-04-01</t>
  </si>
  <si>
    <t>01/2001: Obecně závazná vyhláška města Hradec Králové č. 01/2011, kterou se doplňuje vyhláška č. 02/1998 o zřízení Městské policie Hradec Králové; 8/2023: Obecně závazná vyhláška statutárního města Hradec Králové, kterou se mění obecně závazná vyhláška statutárního města Hradec Králové č. 2/1998, o zřízení Městské policie Hradec Králové</t>
  </si>
  <si>
    <t>1113653063</t>
  </si>
  <si>
    <t>02/2010</t>
  </si>
  <si>
    <t>Nařízení města Hradec Králové č. 02/2010, kterým se mění nařízení č. 18/2006 města Hradec Králové, kterým se vymezují oblasti města, ve kterých lze místní komunikace užívat za cenu sjednanou ke stání motorových vozidel</t>
  </si>
  <si>
    <t>2010-06-15</t>
  </si>
  <si>
    <t xml:space="preserve">pozemní komunikace - zpoplatnění stání a odstavení </t>
  </si>
  <si>
    <t xml:space="preserve">zákon č. 13/1997 Sb., o pozemních komunikacích - § 23 odst. 1 </t>
  </si>
  <si>
    <t>18/2006: Nařízení města Hradec Králové č. 18/2006, kterým se vymezují oblasti města, ve kterých lze místní komunikace užívat za cenu sjednanou ke stání motorových vozidel</t>
  </si>
  <si>
    <t>1113426575</t>
  </si>
  <si>
    <t>18/2006</t>
  </si>
  <si>
    <t>Nařízení města Hradec Králové č. 18/2006, kterým se vymezují oblasti města, ve kterých lze místní komunikace užívat za cenu sjednanou ke stání motorových vozidel</t>
  </si>
  <si>
    <t>2007-01-01</t>
  </si>
  <si>
    <t>02/2010: Nařízení města Hradec Králové č. 02/2010, kterým se mění nařízení č. 18/2006 města Hradec Králové, kterým se vymezují oblasti města, ve kterých lze místní komunikace užívat za cenu sjednanou ke stání motorových vozidel</t>
  </si>
  <si>
    <t>1113333669</t>
  </si>
  <si>
    <t>06/2007</t>
  </si>
  <si>
    <t>Obecně závazná vyhláška města Hradec Králové č. 6/2007 o pravidlech pro pohyb psů na veřejném prostranství</t>
  </si>
  <si>
    <t>2007-12-25</t>
  </si>
  <si>
    <t>12/2023: o pravidlech pohybu psů na veřejném prostranství; 12/2023: o pravidlech pohybu psů na veřejném prostranství</t>
  </si>
  <si>
    <t>1113325164</t>
  </si>
  <si>
    <t>06/2009</t>
  </si>
  <si>
    <t>Obecně závazná vyhláška města Hradec Králové č. 6/2009, kterou se mění obecně závazná vyhláška č. 4/2008,o stanovení koeficientu daně z nemovitostí</t>
  </si>
  <si>
    <t>2010-01-01</t>
  </si>
  <si>
    <t>daň z nemovitých věcí - koeficient u staveb a jednotek</t>
  </si>
  <si>
    <t xml:space="preserve">zákon č. 338/1992 Sb., o dani z nemovitých věcí - § 11 odst. 3 písm. a)  </t>
  </si>
  <si>
    <t>04/2008: Obecně závazná vyhláška města Hradec Králové č. 4/2008, o stanovení koeficientu daně z nemovitostí</t>
  </si>
  <si>
    <t>6/2024: OZV o stanovení koeficientu daně z nemovitých věcí</t>
  </si>
  <si>
    <t>1097771749</t>
  </si>
  <si>
    <t>04/2008</t>
  </si>
  <si>
    <t>Obecně závazná vyhláška města Hradec Králové č. 4/2008, o stanovení koeficientu daně z nemovitostí</t>
  </si>
  <si>
    <t>2009-01-01</t>
  </si>
  <si>
    <t>daň z nemovitých věcí - osvobození; daň z nemovitých věcí - koeficient u pozemků; daň z nemovitých věcí - koeficient u staveb a jednotek; daň z nemovitých věcí - koeficient u staveb a jednotek; daň z nemovitých věcí - místní koeficient</t>
  </si>
  <si>
    <t>zákon č. 338/1992 Sb., o dani z nemovitých věcí - § 4 odst. 1 písm. v) ; zákon č. 338/1992 Sb., o dani z nemovitých věcí - § 6 odst. 4 písm. b); zákon č. 338/1992 Sb., o dani z nemovitých věcí - § 11 odst. 3 písm. a)  ; zákon č. 338/1992 Sb., o dani z nemovitých věcí - § 11 odst. 3 písm. b)  ; zákon č. 338/1992 Sb., o dani z nemovitých věcí - § 12</t>
  </si>
  <si>
    <t>06/2009: Obecně závazná vyhláška města Hradec Králové č. 6/2009, kterou se mění obecně závazná vyhláška č. 4/2008,o stanovení koeficientu daně z nemovitostí; 06/2009: Obecně závazná vyhláška města Hradec Králové č. 6/2009, kterou se mění obecně závazná vyhláška č. 4/2008,o stanovení koeficientu daně z nemovitostí</t>
  </si>
  <si>
    <t>6/2024: OZV o stanovení koeficientu daně z nemovitých věcí; 6/2024: OZV o stanovení koeficientu daně z nemovitých věcí; 6/2024: OZV o stanovení koeficientu daně z nemovitých věcí</t>
  </si>
  <si>
    <t>1097770055</t>
  </si>
  <si>
    <t>1/2010</t>
  </si>
  <si>
    <t>Obecně závazná vyhláška města Hradec Králové č. 1/2010, Požární řád statutárního města Hradec Králové</t>
  </si>
  <si>
    <t>2010-05-18</t>
  </si>
  <si>
    <t>10/2023: Obecně závazná vyhláška statutárního města Hradec Králové, kterou se vydává požární řád statutárního města Hradec Králové</t>
  </si>
  <si>
    <t>1097767730</t>
  </si>
  <si>
    <t>02/2011</t>
  </si>
  <si>
    <t>Obecně závazná vyhláška města Hradec Králové, kterou se stanoví podmínky k zabezpečení požární ochrany při akcích, kterých se účastní větší počet osob</t>
  </si>
  <si>
    <t>2011-10-30</t>
  </si>
  <si>
    <t>požární ochrana - podmínky při akcích</t>
  </si>
  <si>
    <t>zákon č. 133/1985 Sb., o požární ochraně - § 29 odst. 1 písm. o) bod 2</t>
  </si>
  <si>
    <t>1097677655</t>
  </si>
  <si>
    <t>1/2013</t>
  </si>
  <si>
    <t>Obecně závazná vyhláška města Hradec Králové o omezení propagace některých sázkových her, loterií a jiných podobných her</t>
  </si>
  <si>
    <t>2013-02-15</t>
  </si>
  <si>
    <t xml:space="preserve">ústavní zákon č. 1/1993 Sb., Ústava České republiky - čl. 104 odst. 3 </t>
  </si>
  <si>
    <t>9/2023: Obecně závazná vyhláška statutárního města Hradec Králové, kterou se zrušuje obecně závazná vyhláška statutárního města Hradec Králové č. 1/2013,  o omezení propagace některých sázkových her, loterií a jiných podobných her; 9/2023: Obecně závazná vyhláška statutárního města Hradec Králové, kterou se zrušuje obecně závazná vyhláška statutárního města Hradec Králové č. 1/2013,  o omezení propagace některých sázkových her, loterií a jiných podobných her</t>
  </si>
  <si>
    <t>1094325380</t>
  </si>
  <si>
    <t>4/2014</t>
  </si>
  <si>
    <t>Obecně závazná vyhláška města Hradec Králové, kterou se mění obecně závazná vyhláška Statutárního města Hradec Králové č. 4/2012, o udržování čistoty ulic a jiných veřejných prostranství, o ochraně životního prostředí, veřejné zeleně a o užívání zařízení sloužících potřebám veřejnosti ve městě Hradec Králové</t>
  </si>
  <si>
    <t>2014-07-25</t>
  </si>
  <si>
    <t>veřejný pořádek - jiné</t>
  </si>
  <si>
    <t>zákon č. 128/2000 Sb., o obcích - § 10 písm. c) - jiné</t>
  </si>
  <si>
    <t>4/2012: Obecně závazná vyhláška města Hradec Králové, o udržování čistoty ulic a jiných veřejných prostranství, o ochraně životního prostředí, veřejné zeleně a o užívání zařízení sloužících potřebám veřejnosti ve městě Hradec Králové</t>
  </si>
  <si>
    <t>11/2023: Obecně závazná vyhláška statutárního města Hradec Králové, kterou se zrušuje obecně závazná vyhláška statutárního města Hradec Králové č. 4/2012,  o udržování čistoty ulic a jiných veřejných prostranství, o ochraně životního prostředí, veřejné zeleně a o užívání zařízení sloužících potřebám veřejnosti ve městě Hradec Králové, a obecně závazná vyhláška statutárního města Hradec Králové č. 4/2014, kterou se mění a doplňuje obecně závazná vyhláška statutárního města Hradec Králové č. 4/2012, o udržování čistoty ulic a jiných veřejných prostranství, o ochraně životního prostředí, veřejné zeleně a o užívání zařízení sloužících potřebám veřejnosti ve městě Hradec Králové</t>
  </si>
  <si>
    <t>1094321845</t>
  </si>
  <si>
    <t>4/2012</t>
  </si>
  <si>
    <t>Obecně závazná vyhláška města Hradec Králové, o udržování čistoty ulic a jiných veřejných prostranství, o ochraně životního prostředí, veřejné zeleně a o užívání zařízení sloužících potřebám veřejnosti ve městě Hradec Králové</t>
  </si>
  <si>
    <t>2012-06-27</t>
  </si>
  <si>
    <t>veřejný pořádek - jiné; veřejný pořádek - údržba a ochrana veřejné zeleně</t>
  </si>
  <si>
    <t>zákon č. 128/2000 Sb., o obcích - § 10 písm. c) - jiné; zákon č. 128/2000 Sb., o obcích - § 10 písm. c) - údržba a ochrana veřejné zeleně</t>
  </si>
  <si>
    <t>4/2014: Obecně závazná vyhláška města Hradec Králové, kterou se mění obecně závazná vyhláška Statutárního města Hradec Králové č. 4/2012, o udržování čistoty ulic a jiných veřejných prostranství, o ochraně životního prostředí, veřejné zeleně a o užívání zařízení sloužících potřebám veřejnosti ve městě Hradec Králové</t>
  </si>
  <si>
    <t>11/2023: Obecně závazná vyhláška statutárního města Hradec Králové, kterou se zrušuje obecně závazná vyhláška statutárního města Hradec Králové č. 4/2012,  o udržování čistoty ulic a jiných veřejných prostranství, o ochraně životního prostředí, veřejné zeleně a o užívání zařízení sloužících potřebám veřejnosti ve městě Hradec Králové, a obecně závazná vyhláška statutárního města Hradec Králové č. 4/2014, kterou se mění a doplňuje obecně závazná vyhláška statutárního města Hradec Králové č. 4/2012, o udržování čistoty ulic a jiných veřejných prostranství, o ochraně životního prostředí, veřejné zeleně a o užívání zařízení sloužících potřebám veřejnosti ve městě Hradec Králové; 11/2023: Obecně závazná vyhláška statutárního města Hradec Králové, kterou se zrušuje obecně závazná vyhláška statutárního města Hradec Králové č. 4/2012,  o udržování čistoty ulic a jiných veřejných prostranství, o ochraně životního prostředí, veřejné zeleně a o užívání zařízení sloužících potřebám veřejnosti ve městě Hradec Králové, a obecně závazná vyhláška statutárního města Hradec Králové č. 4/2014, kterou se mění a doplňuje obecně závazná vyhláška statutárního města Hradec Králové č. 4/2012, o udržování čistoty ulic a jiných veřejných prostranství, o ochraně životního prostředí, veřejné zeleně a o užívání zařízení sloužících potřebám veřejnosti ve městě Hradec Králové</t>
  </si>
  <si>
    <t>1091684585</t>
  </si>
  <si>
    <t>8/2022</t>
  </si>
  <si>
    <t>Obecně závazná vyhláška o nočním klidu</t>
  </si>
  <si>
    <t>2022-10-11</t>
  </si>
  <si>
    <t>3/2022: O nočním klidu</t>
  </si>
  <si>
    <t>2/2023: O nočním klidu; 2/2023: O nočním klidu</t>
  </si>
  <si>
    <t>1086811370</t>
  </si>
  <si>
    <t>4/2015</t>
  </si>
  <si>
    <t>Obecně závazná vyhláška města Hradec Králové, kterou se mění OZV č. 5/2013o spalování suchého rostlinného materiálu</t>
  </si>
  <si>
    <t>2015-06-23</t>
  </si>
  <si>
    <t>ochrana ovzduší - spalování suchého rostlinného materiálu</t>
  </si>
  <si>
    <t xml:space="preserve">zákon č. 201/2012 Sb., o ochraně ovzduší - § 16 odst. 5 </t>
  </si>
  <si>
    <t>5/2013: Obecně závazná vyhláška města Hradec Králové o spalování suchého rostlinného materiálu</t>
  </si>
  <si>
    <t xml:space="preserve">2/2026: kterou se zrušuje obecně závazná vyhláška statutárního města Hradec Králové č. 5/2013,  o spalování suchého rostlinného materiálu ; 2/2026: kterou se zrušuje obecně závazná vyhláška statutárního města Hradec Králové č. 5/2013,  o spalování suchého rostlinného materiálu </t>
  </si>
  <si>
    <t>1083046775</t>
  </si>
  <si>
    <t>5/2013</t>
  </si>
  <si>
    <t>Obecně závazná vyhláška města Hradec Králové o spalování suchého rostlinného materiálu</t>
  </si>
  <si>
    <t>2013-11-20</t>
  </si>
  <si>
    <t>4/2015: Obecně závazná vyhláška města Hradec Králové, kterou se mění OZV č. 5/2013o spalování suchého rostlinného materiálu</t>
  </si>
  <si>
    <t>1083044734</t>
  </si>
  <si>
    <t>5/2015</t>
  </si>
  <si>
    <t>Obecně závazná vyhláška města Hradec Králové, kterou se doplňuje obecně závazná vyhláška Statutárního města Hradec Králové č. 2/2008, o zákazu požívání alkoholických nápojů na veřejném prostranství</t>
  </si>
  <si>
    <t>2015-07-22</t>
  </si>
  <si>
    <t>1083001851</t>
  </si>
  <si>
    <t>3/2012</t>
  </si>
  <si>
    <t>Obecně závazná vyhláška města Hradec Králové, kterou se doplňuje a mění obecně závazná vyhláška Statutárního města Hradec Králové č. 9/2008, o zákazu požívání alkoholických nápojů na veřejném prostranství</t>
  </si>
  <si>
    <t>2012-07-12</t>
  </si>
  <si>
    <t>9/2008: Obecně závazná vyhláška města Hradec Králové, kterou se mění obecně závazná vyhláška Statutárního města Hradec Králové č. 2/2008, o zákazu požívání alkoholických nápojů na veřejném prostranství</t>
  </si>
  <si>
    <t>1082986084</t>
  </si>
  <si>
    <t>9/2008</t>
  </si>
  <si>
    <t>Obecně závazná vyhláška města Hradec Králové, kterou se mění obecně závazná vyhláška Statutárního města Hradec Králové č. 2/2008, o zákazu požívání alkoholických nápojů na veřejném prostranství</t>
  </si>
  <si>
    <t>2009-01-15</t>
  </si>
  <si>
    <t>3/2012: Obecně závazná vyhláška města Hradec Králové, kterou se doplňuje a mění obecně závazná vyhláška Statutárního města Hradec Králové č. 9/2008, o zákazu požívání alkoholických nápojů na veřejném prostranství</t>
  </si>
  <si>
    <t>1082667577</t>
  </si>
  <si>
    <t>2/2008</t>
  </si>
  <si>
    <t>Obecně závazná vyhláška města Hradec Králové o zákazu požívání alkoholických nápojů na veřejném prostranství</t>
  </si>
  <si>
    <t>2008-04-19</t>
  </si>
  <si>
    <t>9/2008: Obecně závazná vyhláška města Hradec Králové, kterou se mění obecně závazná vyhláška Statutárního města Hradec Králové č. 2/2008, o zákazu požívání alkoholických nápojů na veřejném prostranství; 5/2015: Obecně závazná vyhláška města Hradec Králové, kterou se doplňuje obecně závazná vyhláška Statutárního města Hradec Králové č. 2/2008, o zákazu požívání alkoholických nápojů na veřejném prostranství; 13/2023: o zákazu požívání alkoholických nápojů na veřejném prostranství; 11/2024: OZV, kterou se mění obecně závazná vyhláška statutárního města Hradec Králové č. 2/2008, o zákazu požívání alkoholických nápojů na veřejném prostranství; 4/2026: o zákazu požívání alkoholických nápojů na veřejném prostranství (změna)</t>
  </si>
  <si>
    <t>1082640203</t>
  </si>
  <si>
    <t>6/2015</t>
  </si>
  <si>
    <t>1082011845</t>
  </si>
  <si>
    <t>1/2016</t>
  </si>
  <si>
    <t>1082004620</t>
  </si>
  <si>
    <t>3/2015</t>
  </si>
  <si>
    <t>1081990560</t>
  </si>
  <si>
    <t>8/2016</t>
  </si>
  <si>
    <t>Nařízení města Hradec Králové, kterým se mění nařízení města Hradec Králové č.1/2014 o provádění zimní údržby</t>
  </si>
  <si>
    <t>2016-12-23</t>
  </si>
  <si>
    <t>pozemní komunikace - odstranění závad ve schůdnosti</t>
  </si>
  <si>
    <t xml:space="preserve">zákon č. 13/1997 Sb., o pozemních komunikacích - § 27 odst. 7 </t>
  </si>
  <si>
    <t>1/2014: Nařízení města Hradec Králové o provádění zimní údržby</t>
  </si>
  <si>
    <t>1080982536</t>
  </si>
  <si>
    <t>4/2017</t>
  </si>
  <si>
    <t xml:space="preserve">Nařízení statutárního města Hradec Králové,  kterým se mění Nařízení statutárního města Hradec Králové č. 3/2014, kterým se zakazuje reklama šířená na veřejně přístupných místech mimo provozovnu. </t>
  </si>
  <si>
    <t>2017-05-09</t>
  </si>
  <si>
    <t>reklama na veřejných místech</t>
  </si>
  <si>
    <t>zákon č. 40/1995 Sb., o regulaci reklamy - § 2 odst. 1 písm. d) a odst. 5</t>
  </si>
  <si>
    <t>3/2014: Nařízení města Hradec Králové, kterým se zakazuje reklama šířená na veřejně přístupných místech mimo provozovnu</t>
  </si>
  <si>
    <t>1080925663</t>
  </si>
  <si>
    <t>3/2014</t>
  </si>
  <si>
    <t>Nařízení města Hradec Králové, kterým se zakazuje reklama šířená na veřejně přístupných místech mimo provozovnu</t>
  </si>
  <si>
    <t>2014-06-28</t>
  </si>
  <si>
    <t xml:space="preserve">4/2017: Nařízení statutárního města Hradec Králové,  kterým se mění Nařízení statutárního města Hradec Králové č. 3/2014, kterým se zakazuje reklama šířená na veřejně přístupných místech mimo provozovnu. </t>
  </si>
  <si>
    <t>1080906475</t>
  </si>
  <si>
    <t>2/2018</t>
  </si>
  <si>
    <t>Obecně závazná vyhláška města Hradec Králové o omezení provozování hazardních her</t>
  </si>
  <si>
    <t>2018-04-12</t>
  </si>
  <si>
    <t>hazardní hry</t>
  </si>
  <si>
    <t xml:space="preserve">zákon č. 186/2016 Sb., o hazardních hrách - § 12 </t>
  </si>
  <si>
    <t>1080903584</t>
  </si>
  <si>
    <t>4/2019</t>
  </si>
  <si>
    <t>Obecně závazná vyhláška města Hradec Králové o místním poplatku ze psů</t>
  </si>
  <si>
    <t>2020-01-01</t>
  </si>
  <si>
    <t>místní poplatek ze psů</t>
  </si>
  <si>
    <t>zákon č. 565/1990 Sb., o místních poplatcích - § 14 - ze psů</t>
  </si>
  <si>
    <t>1080840411</t>
  </si>
  <si>
    <t>6/2019</t>
  </si>
  <si>
    <t>Obecně závazná vyhláška města Hradec Králové o místním poplatku z pobytu</t>
  </si>
  <si>
    <t>7/2023: Obecně závazná vyhláška,  kterou se mění obecně závazná vyhláška statutárního města Hradec Králové č. 6/2019, o místním poplatku z pobytu</t>
  </si>
  <si>
    <t>1080838374</t>
  </si>
  <si>
    <t>3/2020</t>
  </si>
  <si>
    <t>Nařízení města Hradec Králové o tržním řádu (tržní řád)</t>
  </si>
  <si>
    <t>2020-04-24</t>
  </si>
  <si>
    <t>regulace prodeje zboží a nabízení služeb - tržní řád</t>
  </si>
  <si>
    <t xml:space="preserve">zákon č. 455/1991 Sb., živnostenský zákon - § 18 odst. 1 </t>
  </si>
  <si>
    <t>1080831972</t>
  </si>
  <si>
    <t>6/2021</t>
  </si>
  <si>
    <t>Nařízení města Hradec Králové, kterým se mění nařízení města Hradec Králové č. 1/2014, o provádění zimní údržby</t>
  </si>
  <si>
    <t>2021-12-09</t>
  </si>
  <si>
    <t>1080473000</t>
  </si>
  <si>
    <t>1/2014</t>
  </si>
  <si>
    <t>Nařízení města Hradec Králové o provádění zimní údržby</t>
  </si>
  <si>
    <t>2014-04-08</t>
  </si>
  <si>
    <t>8/2016: Nařízení města Hradec Králové, kterým se mění nařízení města Hradec Králové č.1/2014 o provádění zimní údržby; 6/2021: Nařízení města Hradec Králové, kterým se mění nařízení města Hradec Králové č. 1/2014, o provádění zimní údržby</t>
  </si>
  <si>
    <t>1080467666</t>
  </si>
  <si>
    <t>7/2022</t>
  </si>
  <si>
    <t xml:space="preserve">Nařízení statutárního města Hradec Králové,  kterým se mění Nařízení statutárního města Hradec Králové č. 3/2019, o maximálních cenách jízdného městské hromadné dopravy ve městě Hradec Králové a v dopravně připojených obcích. </t>
  </si>
  <si>
    <t>2022-08-18</t>
  </si>
  <si>
    <t>03/2019: o maximálních cenách jízdného městské hromadné dopravy ve městě Hradec Králové a v dopravně připojených obcích</t>
  </si>
  <si>
    <t>2/2024: o maximálních cenách jízdného městské hromadné dopravy ve městě Hradec Králové a v dopravně připojených obcích</t>
  </si>
  <si>
    <t>1072979671</t>
  </si>
  <si>
    <t>6/2022</t>
  </si>
  <si>
    <t xml:space="preserve">Nařízení statutárního města Hradec Králové o maximálních cenách za nucené odtahy vozidel na území města Hradec Králové, včetně střežení vozidla na parkovišti a jeho přitažení zpět </t>
  </si>
  <si>
    <t>2022-08-04</t>
  </si>
  <si>
    <t>1063171654</t>
  </si>
  <si>
    <t>5/2022</t>
  </si>
  <si>
    <t>Obecně závazná vyhláška statutárního města Hradec Králové  o nastavení obecního systému odpadového hospodářství</t>
  </si>
  <si>
    <t>2022-07-16</t>
  </si>
  <si>
    <t>systém odpadového hospodářství</t>
  </si>
  <si>
    <t>zákon č. 541/2020 Sb., o odpadech - § 59 odst. 4</t>
  </si>
  <si>
    <t>1056810720</t>
  </si>
  <si>
    <t>4/2022</t>
  </si>
  <si>
    <t>2022-06-17</t>
  </si>
  <si>
    <t>1045950362</t>
  </si>
  <si>
    <t>5/2021</t>
  </si>
  <si>
    <t>o místním poplatku za obecní systém odpadového hospodářství</t>
  </si>
  <si>
    <t>2022-01-01</t>
  </si>
  <si>
    <t>7/2021: kterou se mění obecně závazná vyhláška statutárního města Hradec Králové č. 5/2021, o místním poplatku za obecní systém odpadového hospodářství; 6/2023: Obecně závazná vyhláška, kterou se mění obecně závazná vyhláška statutárního města Hradec Králové č. 5/2021, o místním poplatku za obecní systém odpadového hospodářství; 6/2023: Obecně závazná vyhláška, kterou se mění obecně závazná vyhláška statutárního města Hradec Králové č. 5/2021, o místním poplatku za obecní systém odpadového hospodářství</t>
  </si>
  <si>
    <t>1024103661</t>
  </si>
  <si>
    <t>7/2021</t>
  </si>
  <si>
    <t>kterou se mění obecně závazná vyhláška statutárního města Hradec Králové č. 5/2021, o místním poplatku za obecní systém odpadového hospodářství</t>
  </si>
  <si>
    <t>1024101078</t>
  </si>
  <si>
    <t>3/2022</t>
  </si>
  <si>
    <t>2022-03-31</t>
  </si>
  <si>
    <t>2/2021: O nočním klidu</t>
  </si>
  <si>
    <t>4/2022: O nočním klidu; 8/2022: Obecně závazná vyhláška o nočním klidu</t>
  </si>
  <si>
    <t>1015348204</t>
  </si>
  <si>
    <t>2/2022</t>
  </si>
  <si>
    <t>o místním poplatku za užívání veřejného prostranství</t>
  </si>
  <si>
    <t>14/2023: kterou se mění obecně závazná vyhláška statutárního města Hradec Králové č. 2/2022,  o místním poplatku za užívání veřejného prostranství; 14/2023: kterou se mění obecně závazná vyhláška statutárního města Hradec Králové č. 2/2022,  o místním poplatku za užívání veřejného prostranství</t>
  </si>
  <si>
    <t>1015215780</t>
  </si>
  <si>
    <t>03/2019</t>
  </si>
  <si>
    <t xml:space="preserve">7/2022: Nařízení statutárního města Hradec Králové,  kterým se mění Nařízení statutárního města Hradec Králové č. 3/2019, o maximálních cenách jízdného městské hromadné dopravy ve městě Hradec Králové a v dopravně připojených obcích. ; 7/2022: Nařízení statutárního města Hradec Králové,  kterým se mění Nařízení statutárního města Hradec Králové č. 3/2019, o maximálních cenách jízdného městské hromadné dopravy ve městě Hradec Králové a v dopravně připojených obcích. ; 7/2022: Nařízení statutárního města Hradec Králové,  kterým se mění Nařízení statutárního města Hradec Králové č. 3/2019, o maximálních cenách jízdného městské hromadné dopravy ve městě Hradec Králové a v dopravně připojených obcích. ; 7/2022: Nařízení statutárního města Hradec Králové,  kterým se mění Nařízení statutárního města Hradec Králové č. 3/2019, o maximálních cenách jízdného městské hromadné dopravy ve městě Hradec Králové a v dopravně připojených obcích. </t>
  </si>
  <si>
    <t>2/2024: o maximálních cenách jízdného městské hromadné dopravy ve městě Hradec Králové a v dopravně připojených obcích; 2/2024: o maximálních cenách jízdného městské hromadné dopravy ve městě Hradec Králové a v dopravně připojených obcích; 2/2024: o maximálních cenách jízdného městské hromadné dopravy ve městě Hradec Králové a v dopravně připojených obcích; 2/2024: o maximálních cenách jízdného městské hromadné dopravy ve městě Hradec Králové a v dopravně připojených obcích</t>
  </si>
  <si>
    <t>1014594106</t>
  </si>
  <si>
    <t>1/2022</t>
  </si>
  <si>
    <t xml:space="preserve">o maximálních cenách jízdného kterým se doplňuje nařízení Statutárního města Hradec Králové č. 3/2019, o maximálních cenách jízdného městské hromadné dopravy ve městě Hradec Králové a v dopravně připojených obcích. </t>
  </si>
  <si>
    <t>2022-03-15</t>
  </si>
  <si>
    <t>1014587656</t>
  </si>
  <si>
    <t>2/2021</t>
  </si>
  <si>
    <t>2021-04-28</t>
  </si>
  <si>
    <t>zákon č. 251/2016 Sb., o některých přestupcích - § 5 odst. 6</t>
  </si>
  <si>
    <t>1000701286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</si>
</sst>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3.7109375" customWidth="1"/>
    <col min="2" max="2" width="10.7109375" customWidth="1"/>
    <col min="3" max="3" width="9.7109375" customWidth="1"/>
    <col min="4" max="4" width="22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46196</v>
      </c>
      <c r="I2" s="1">
        <v>46204.63175304617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HYPERLINK("https://sbirkapp.gov.cz/detail/SPPJKBET2TCUPWIG", "https://sbirkapp.gov.cz/detail/SPPJKBET2TCUPWIG")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46196</v>
      </c>
      <c r="I3" s="1">
        <v>46202.46660261249</v>
      </c>
      <c r="J3" t="s">
        <v>38</v>
      </c>
      <c r="K3" t="s">
        <v>31</v>
      </c>
      <c r="M3" t="s">
        <v>39</v>
      </c>
      <c r="N3" t="s">
        <v>40</v>
      </c>
      <c r="O3" t="s">
        <v>41</v>
      </c>
      <c r="S3" t="b">
        <v>1</v>
      </c>
      <c r="U3" s="2">
        <f>HYPERLINK("https://sbirkapp.gov.cz/detail/SPPQ6TMWLZFRIGBW", "https://sbirkapp.gov.cz/detail/SPPQ6TMWLZFRIGBW")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46161</v>
      </c>
      <c r="I4" s="1">
        <v>46169.61881655805</v>
      </c>
      <c r="J4" t="s">
        <v>45</v>
      </c>
      <c r="K4" t="s">
        <v>31</v>
      </c>
      <c r="M4" t="s">
        <v>46</v>
      </c>
      <c r="N4" t="s">
        <v>47</v>
      </c>
      <c r="O4" t="s">
        <v>48</v>
      </c>
      <c r="S4" t="b">
        <v>1</v>
      </c>
      <c r="U4" s="2">
        <f>HYPERLINK("https://sbirkapp.gov.cz/detail/SPPM5OTQJN6YHO4Y", "https://sbirkapp.gov.cz/detail/SPPM5OTQJN6YHO4Y")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46126</v>
      </c>
      <c r="I5" s="1">
        <v>46135.4406043007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HYPERLINK("https://sbirkapp.gov.cz/detail/SPPEN4J3MSLGXJHC", "https://sbirkapp.gov.cz/detail/SPPEN4J3MSLGXJHC")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46091</v>
      </c>
      <c r="I6" s="1">
        <v>46099.40809013299</v>
      </c>
      <c r="J6" t="s">
        <v>59</v>
      </c>
      <c r="K6" t="s">
        <v>31</v>
      </c>
      <c r="M6" t="s">
        <v>60</v>
      </c>
      <c r="N6" t="s">
        <v>61</v>
      </c>
      <c r="P6" t="s">
        <v>62</v>
      </c>
      <c r="S6" t="b">
        <v>1</v>
      </c>
      <c r="U6" s="2">
        <f>HYPERLINK("https://sbirkapp.gov.cz/detail/SPPREVBHMPHV57ZO", "https://sbirkapp.gov.cz/detail/SPPREVBHMPHV57ZO")</f>
        <v>0</v>
      </c>
      <c r="V6" t="s">
        <v>63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46091</v>
      </c>
      <c r="I7" s="1">
        <v>46097.41778794253</v>
      </c>
      <c r="J7" t="s">
        <v>66</v>
      </c>
      <c r="K7" t="s">
        <v>31</v>
      </c>
      <c r="M7" t="s">
        <v>32</v>
      </c>
      <c r="N7" t="s">
        <v>33</v>
      </c>
      <c r="P7" t="s">
        <v>67</v>
      </c>
      <c r="Q7" t="s">
        <v>68</v>
      </c>
      <c r="S7" t="b">
        <v>1</v>
      </c>
      <c r="U7" s="2">
        <f>HYPERLINK("https://sbirkapp.gov.cz/detail/SPPOQUQQUV4FDJFI", "https://sbirkapp.gov.cz/detail/SPPOQUQQUV4FDJFI")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46007</v>
      </c>
      <c r="I8" s="1">
        <v>46010.48399115112</v>
      </c>
      <c r="J8" t="s">
        <v>72</v>
      </c>
      <c r="K8" t="s">
        <v>31</v>
      </c>
      <c r="M8" t="s">
        <v>73</v>
      </c>
      <c r="N8" t="s">
        <v>74</v>
      </c>
      <c r="P8" t="s">
        <v>75</v>
      </c>
      <c r="S8" t="b">
        <v>1</v>
      </c>
      <c r="U8" s="2">
        <f>HYPERLINK("https://sbirkapp.gov.cz/detail/SPPDRRHKAK2PJ74U", "https://sbirkapp.gov.cz/detail/SPPDRRHKAK2PJ74U")</f>
        <v>0</v>
      </c>
      <c r="V8" t="s">
        <v>76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77</v>
      </c>
      <c r="F9" t="s">
        <v>28</v>
      </c>
      <c r="G9" t="s">
        <v>78</v>
      </c>
      <c r="H9" s="1">
        <v>45790</v>
      </c>
      <c r="I9" s="1">
        <v>45799.35104841083</v>
      </c>
      <c r="J9" t="s">
        <v>79</v>
      </c>
      <c r="K9" t="s">
        <v>31</v>
      </c>
      <c r="M9" t="s">
        <v>80</v>
      </c>
      <c r="N9" t="s">
        <v>81</v>
      </c>
      <c r="S9" t="b">
        <v>1</v>
      </c>
      <c r="U9" s="2">
        <f>HYPERLINK("https://sbirkapp.gov.cz/detail/SPP7LVRZGBFRTWBO", "https://sbirkapp.gov.cz/detail/SPP7LVRZGBFRTWBO")</f>
        <v>0</v>
      </c>
      <c r="V9" t="s">
        <v>82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83</v>
      </c>
      <c r="F10" t="s">
        <v>28</v>
      </c>
      <c r="G10" t="s">
        <v>84</v>
      </c>
      <c r="H10" s="1">
        <v>45790</v>
      </c>
      <c r="I10" s="1">
        <v>45799.34737114151</v>
      </c>
      <c r="J10" t="s">
        <v>79</v>
      </c>
      <c r="K10" t="s">
        <v>31</v>
      </c>
      <c r="M10" t="s">
        <v>85</v>
      </c>
      <c r="N10" t="s">
        <v>86</v>
      </c>
      <c r="S10" t="b">
        <v>1</v>
      </c>
      <c r="U10" s="2">
        <f>HYPERLINK("https://sbirkapp.gov.cz/detail/SPPK436L6ZTALCKK", "https://sbirkapp.gov.cz/detail/SPPK436L6ZTALCKK")</f>
        <v>0</v>
      </c>
      <c r="V10" t="s">
        <v>87</v>
      </c>
      <c r="W10">
        <v>4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89</v>
      </c>
      <c r="G11" t="s">
        <v>90</v>
      </c>
      <c r="H11" s="1">
        <v>45783</v>
      </c>
      <c r="I11" s="1">
        <v>45793.30090258483</v>
      </c>
      <c r="J11" t="s">
        <v>91</v>
      </c>
      <c r="K11" t="s">
        <v>31</v>
      </c>
      <c r="M11" t="s">
        <v>60</v>
      </c>
      <c r="N11" t="s">
        <v>92</v>
      </c>
      <c r="S11" t="b">
        <v>1</v>
      </c>
      <c r="U11" s="2">
        <f>HYPERLINK("https://sbirkapp.gov.cz/detail/SPPXIPET6DJUGG7W", "https://sbirkapp.gov.cz/detail/SPPXIPET6DJUGG7W")</f>
        <v>0</v>
      </c>
      <c r="V11" t="s">
        <v>93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94</v>
      </c>
      <c r="F12" t="s">
        <v>28</v>
      </c>
      <c r="G12" t="s">
        <v>95</v>
      </c>
      <c r="H12" s="1">
        <v>45790</v>
      </c>
      <c r="I12" s="1">
        <v>45792.37789605133</v>
      </c>
      <c r="J12" t="s">
        <v>96</v>
      </c>
      <c r="K12" t="s">
        <v>31</v>
      </c>
      <c r="M12" t="s">
        <v>32</v>
      </c>
      <c r="N12" t="s">
        <v>33</v>
      </c>
      <c r="P12" t="s">
        <v>97</v>
      </c>
      <c r="R12" t="s">
        <v>34</v>
      </c>
      <c r="S12" t="b">
        <v>0</v>
      </c>
      <c r="T12" s="1">
        <v>46112</v>
      </c>
      <c r="U12" s="2">
        <f>HYPERLINK("https://sbirkapp.gov.cz/detail/SPPW7NRKOMJ22ZMG", "https://sbirkapp.gov.cz/detail/SPPW7NRKOMJ22ZMG")</f>
        <v>0</v>
      </c>
      <c r="V12" t="s">
        <v>98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45720</v>
      </c>
      <c r="I13" s="1">
        <v>45723.36259566763</v>
      </c>
      <c r="J13" t="s">
        <v>101</v>
      </c>
      <c r="K13" t="s">
        <v>31</v>
      </c>
      <c r="M13" t="s">
        <v>39</v>
      </c>
      <c r="N13" t="s">
        <v>40</v>
      </c>
      <c r="O13" t="s">
        <v>41</v>
      </c>
      <c r="S13" t="b">
        <v>1</v>
      </c>
      <c r="U13" s="2">
        <f>HYPERLINK("https://sbirkapp.gov.cz/detail/SPPMWXGIOQADI46W", "https://sbirkapp.gov.cz/detail/SPPMWXGIOQADI46W")</f>
        <v>0</v>
      </c>
      <c r="V13" t="s">
        <v>102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95</v>
      </c>
      <c r="H14" s="1">
        <v>45720</v>
      </c>
      <c r="I14" s="1">
        <v>45722.33224673099</v>
      </c>
      <c r="J14" t="s">
        <v>104</v>
      </c>
      <c r="K14" t="s">
        <v>31</v>
      </c>
      <c r="M14" t="s">
        <v>32</v>
      </c>
      <c r="N14" t="s">
        <v>33</v>
      </c>
      <c r="P14" t="s">
        <v>105</v>
      </c>
      <c r="R14" t="s">
        <v>67</v>
      </c>
      <c r="S14" t="b">
        <v>0</v>
      </c>
      <c r="T14" s="1">
        <v>45807</v>
      </c>
      <c r="U14" s="2">
        <f>HYPERLINK("https://sbirkapp.gov.cz/detail/SPPB3PFN5GIEGO2C", "https://sbirkapp.gov.cz/detail/SPPB3PFN5GIEGO2C")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108</v>
      </c>
      <c r="H15" s="1">
        <v>45566</v>
      </c>
      <c r="I15" s="1">
        <v>45590.52035817366</v>
      </c>
      <c r="J15" t="s">
        <v>109</v>
      </c>
      <c r="K15" t="s">
        <v>31</v>
      </c>
      <c r="M15" t="s">
        <v>46</v>
      </c>
      <c r="N15" t="s">
        <v>47</v>
      </c>
      <c r="O15" t="s">
        <v>48</v>
      </c>
      <c r="S15" t="b">
        <v>1</v>
      </c>
      <c r="U15" s="2">
        <f>HYPERLINK("https://sbirkapp.gov.cz/detail/SPPHDZRSBFD5YSOY", "https://sbirkapp.gov.cz/detail/SPPHDZRSBFD5YSOY")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45531</v>
      </c>
      <c r="I16" s="1">
        <v>45544.42552325635</v>
      </c>
      <c r="J16" t="s">
        <v>113</v>
      </c>
      <c r="K16" t="s">
        <v>31</v>
      </c>
      <c r="M16" t="s">
        <v>73</v>
      </c>
      <c r="N16" t="s">
        <v>74</v>
      </c>
      <c r="P16" t="s">
        <v>114</v>
      </c>
      <c r="R16" t="s">
        <v>115</v>
      </c>
      <c r="S16" t="b">
        <v>0</v>
      </c>
      <c r="T16" s="1">
        <v>46025</v>
      </c>
      <c r="U16" s="2">
        <f>HYPERLINK("https://sbirkapp.gov.cz/detail/SPPHJRATGXEJFZCM", "https://sbirkapp.gov.cz/detail/SPPHJRATGXEJFZCM")</f>
        <v>0</v>
      </c>
      <c r="V16" t="s">
        <v>116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118</v>
      </c>
      <c r="G17" t="s">
        <v>119</v>
      </c>
      <c r="H17" t="s">
        <v>119</v>
      </c>
      <c r="I17" t="s">
        <v>119</v>
      </c>
      <c r="J17" t="s">
        <v>119</v>
      </c>
      <c r="K17" t="s">
        <v>119</v>
      </c>
      <c r="L17" t="s">
        <v>119</v>
      </c>
      <c r="M17" t="s">
        <v>119</v>
      </c>
      <c r="N17" t="s">
        <v>119</v>
      </c>
      <c r="O17" t="s">
        <v>119</v>
      </c>
      <c r="P17" t="s">
        <v>119</v>
      </c>
      <c r="Q17" t="s">
        <v>119</v>
      </c>
      <c r="R17" t="s">
        <v>119</v>
      </c>
      <c r="S17" t="s">
        <v>119</v>
      </c>
      <c r="T17" t="s">
        <v>119</v>
      </c>
      <c r="U17" t="s">
        <v>119</v>
      </c>
      <c r="V17" t="s">
        <v>120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121</v>
      </c>
      <c r="F18" t="s">
        <v>89</v>
      </c>
      <c r="G18" t="s">
        <v>122</v>
      </c>
      <c r="H18" s="1">
        <v>45489</v>
      </c>
      <c r="I18" s="1">
        <v>45503.52525189881</v>
      </c>
      <c r="J18" t="s">
        <v>123</v>
      </c>
      <c r="K18" t="s">
        <v>31</v>
      </c>
      <c r="M18" t="s">
        <v>124</v>
      </c>
      <c r="N18" t="s">
        <v>125</v>
      </c>
      <c r="S18" t="b">
        <v>0</v>
      </c>
      <c r="T18" s="1">
        <v>45839</v>
      </c>
      <c r="U18" s="2">
        <f>HYPERLINK("https://sbirkapp.gov.cz/detail/SPP2MPXLZCP246AA", "https://sbirkapp.gov.cz/detail/SPP2MPXLZCP246AA")</f>
        <v>0</v>
      </c>
      <c r="V18" t="s">
        <v>126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127</v>
      </c>
      <c r="F19" t="s">
        <v>89</v>
      </c>
      <c r="G19" t="s">
        <v>128</v>
      </c>
      <c r="H19" s="1">
        <v>45489</v>
      </c>
      <c r="I19" s="1">
        <v>45503.52409773621</v>
      </c>
      <c r="J19" t="s">
        <v>123</v>
      </c>
      <c r="K19" t="s">
        <v>31</v>
      </c>
      <c r="M19" t="s">
        <v>124</v>
      </c>
      <c r="N19" t="s">
        <v>125</v>
      </c>
      <c r="S19" t="b">
        <v>0</v>
      </c>
      <c r="T19" s="1">
        <v>45839</v>
      </c>
      <c r="U19" s="2">
        <f>HYPERLINK("https://sbirkapp.gov.cz/detail/SPPOUG6H3CLPMPGA", "https://sbirkapp.gov.cz/detail/SPPOUG6H3CLPMPGA")</f>
        <v>0</v>
      </c>
      <c r="V19" t="s">
        <v>129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130</v>
      </c>
      <c r="F20" t="s">
        <v>28</v>
      </c>
      <c r="G20" t="s">
        <v>131</v>
      </c>
      <c r="H20" s="1">
        <v>45461</v>
      </c>
      <c r="I20" s="1">
        <v>45469.61676077385</v>
      </c>
      <c r="J20" t="s">
        <v>132</v>
      </c>
      <c r="K20" t="s">
        <v>31</v>
      </c>
      <c r="M20" t="s">
        <v>133</v>
      </c>
      <c r="N20" t="s">
        <v>134</v>
      </c>
      <c r="P20" t="s">
        <v>135</v>
      </c>
      <c r="S20" t="b">
        <v>1</v>
      </c>
      <c r="U20" s="2">
        <f>HYPERLINK("https://sbirkapp.gov.cz/detail/SPPTCLWEDO6WRTGA", "https://sbirkapp.gov.cz/detail/SPPTCLWEDO6WRTGA")</f>
        <v>0</v>
      </c>
      <c r="V20" t="s">
        <v>136</v>
      </c>
      <c r="W20">
        <v>3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137</v>
      </c>
      <c r="F21" t="s">
        <v>28</v>
      </c>
      <c r="G21" t="s">
        <v>138</v>
      </c>
      <c r="H21" s="1">
        <v>45461</v>
      </c>
      <c r="I21" s="1">
        <v>45469.6008760578</v>
      </c>
      <c r="J21" t="s">
        <v>139</v>
      </c>
      <c r="K21" t="s">
        <v>31</v>
      </c>
      <c r="M21" t="s">
        <v>39</v>
      </c>
      <c r="N21" t="s">
        <v>40</v>
      </c>
      <c r="O21" t="s">
        <v>41</v>
      </c>
      <c r="S21" t="b">
        <v>1</v>
      </c>
      <c r="U21" s="2">
        <f>HYPERLINK("https://sbirkapp.gov.cz/detail/SPPYOEBQ6P75UFVA", "https://sbirkapp.gov.cz/detail/SPPYOEBQ6P75UFVA")</f>
        <v>0</v>
      </c>
      <c r="V21" t="s">
        <v>140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141</v>
      </c>
      <c r="F22" t="s">
        <v>28</v>
      </c>
      <c r="G22" t="s">
        <v>95</v>
      </c>
      <c r="H22" s="1">
        <v>45377</v>
      </c>
      <c r="I22" s="1">
        <v>45387.53469190388</v>
      </c>
      <c r="J22" t="s">
        <v>142</v>
      </c>
      <c r="K22" t="s">
        <v>31</v>
      </c>
      <c r="M22" t="s">
        <v>32</v>
      </c>
      <c r="N22" t="s">
        <v>33</v>
      </c>
      <c r="P22" t="s">
        <v>143</v>
      </c>
      <c r="R22" t="s">
        <v>97</v>
      </c>
      <c r="S22" t="b">
        <v>0</v>
      </c>
      <c r="T22" s="1">
        <v>45737</v>
      </c>
      <c r="U22" s="2">
        <f>HYPERLINK("https://sbirkapp.gov.cz/detail/SPPAB25S6N44TBIY", "https://sbirkapp.gov.cz/detail/SPPAB25S6N44TBIY")</f>
        <v>0</v>
      </c>
      <c r="V22" t="s">
        <v>144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145</v>
      </c>
      <c r="F23" t="s">
        <v>28</v>
      </c>
      <c r="G23" t="s">
        <v>146</v>
      </c>
      <c r="H23" s="1">
        <v>45349</v>
      </c>
      <c r="I23" s="1">
        <v>45359.30286992699</v>
      </c>
      <c r="J23" t="s">
        <v>147</v>
      </c>
      <c r="K23" t="s">
        <v>31</v>
      </c>
      <c r="M23" t="s">
        <v>148</v>
      </c>
      <c r="N23" t="s">
        <v>149</v>
      </c>
      <c r="S23" t="b">
        <v>1</v>
      </c>
      <c r="U23" s="2">
        <f>HYPERLINK("https://sbirkapp.gov.cz/detail/SPPSH2VY357SQSOC", "https://sbirkapp.gov.cz/detail/SPPSH2VY357SQSOC")</f>
        <v>0</v>
      </c>
      <c r="V23" t="s">
        <v>150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151</v>
      </c>
      <c r="F24" t="s">
        <v>89</v>
      </c>
      <c r="G24" t="s">
        <v>152</v>
      </c>
      <c r="H24" s="1">
        <v>45307</v>
      </c>
      <c r="I24" s="1">
        <v>45315.53409130232</v>
      </c>
      <c r="J24" t="s">
        <v>153</v>
      </c>
      <c r="K24" t="s">
        <v>31</v>
      </c>
      <c r="M24" t="s">
        <v>154</v>
      </c>
      <c r="N24" t="s">
        <v>155</v>
      </c>
      <c r="P24" t="s">
        <v>156</v>
      </c>
      <c r="R24" t="s">
        <v>157</v>
      </c>
      <c r="S24" t="s">
        <v>158</v>
      </c>
      <c r="T24" t="s">
        <v>119</v>
      </c>
      <c r="U24" s="2">
        <f>HYPERLINK("https://sbirkapp.gov.cz/detail/SPP7C6SZUJ5Y5DVQ", "https://sbirkapp.gov.cz/detail/SPP7C6SZUJ5Y5DVQ")</f>
        <v>0</v>
      </c>
      <c r="V24" t="s">
        <v>159</v>
      </c>
      <c r="W24">
        <v>4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160</v>
      </c>
      <c r="F25" t="s">
        <v>89</v>
      </c>
      <c r="G25" t="s">
        <v>161</v>
      </c>
      <c r="H25" s="1">
        <v>45230</v>
      </c>
      <c r="I25" s="1">
        <v>45307.43024910427</v>
      </c>
      <c r="J25" t="s">
        <v>162</v>
      </c>
      <c r="K25" t="s">
        <v>31</v>
      </c>
      <c r="M25" t="s">
        <v>124</v>
      </c>
      <c r="N25" t="s">
        <v>125</v>
      </c>
      <c r="S25" t="b">
        <v>0</v>
      </c>
      <c r="T25" s="1">
        <v>45474</v>
      </c>
      <c r="U25" s="2">
        <f>HYPERLINK("https://sbirkapp.gov.cz/detail/SPP45LEEK3SWKQOM", "https://sbirkapp.gov.cz/detail/SPP45LEEK3SWKQOM")</f>
        <v>0</v>
      </c>
      <c r="V25" t="s">
        <v>163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164</v>
      </c>
      <c r="F26" t="s">
        <v>28</v>
      </c>
      <c r="G26" t="s">
        <v>165</v>
      </c>
      <c r="H26" s="1">
        <v>45272</v>
      </c>
      <c r="I26" s="1">
        <v>45280.35678617834</v>
      </c>
      <c r="J26" t="s">
        <v>166</v>
      </c>
      <c r="K26" t="s">
        <v>31</v>
      </c>
      <c r="M26" t="s">
        <v>60</v>
      </c>
      <c r="N26" t="s">
        <v>61</v>
      </c>
      <c r="P26" t="s">
        <v>167</v>
      </c>
      <c r="S26" t="b">
        <v>1</v>
      </c>
      <c r="U26" s="2">
        <f>HYPERLINK("https://sbirkapp.gov.cz/detail/SPPBQSKHLKDIG2X2", "https://sbirkapp.gov.cz/detail/SPPBQSKHLKDIG2X2")</f>
        <v>0</v>
      </c>
      <c r="V26" t="s">
        <v>168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169</v>
      </c>
      <c r="F27" t="s">
        <v>28</v>
      </c>
      <c r="G27" t="s">
        <v>170</v>
      </c>
      <c r="H27" s="1">
        <v>45272</v>
      </c>
      <c r="I27" s="1">
        <v>45280.32431941731</v>
      </c>
      <c r="J27" t="s">
        <v>166</v>
      </c>
      <c r="K27" t="s">
        <v>31</v>
      </c>
      <c r="M27" t="s">
        <v>73</v>
      </c>
      <c r="N27" t="s">
        <v>74</v>
      </c>
      <c r="O27" t="s">
        <v>171</v>
      </c>
      <c r="R27" t="s">
        <v>172</v>
      </c>
      <c r="S27" t="b">
        <v>0</v>
      </c>
      <c r="T27" s="1">
        <v>45559</v>
      </c>
      <c r="U27" s="2">
        <f>HYPERLINK("https://sbirkapp.gov.cz/detail/SPPAL2E6ZXRBSSRM", "https://sbirkapp.gov.cz/detail/SPPAL2E6ZXRBSSRM")</f>
        <v>0</v>
      </c>
      <c r="V27" t="s">
        <v>173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174</v>
      </c>
      <c r="F28" t="s">
        <v>28</v>
      </c>
      <c r="G28" t="s">
        <v>175</v>
      </c>
      <c r="H28" s="1">
        <v>45272</v>
      </c>
      <c r="I28" s="1">
        <v>45279.57365205315</v>
      </c>
      <c r="J28" t="s">
        <v>176</v>
      </c>
      <c r="K28" t="s">
        <v>31</v>
      </c>
      <c r="M28" t="s">
        <v>46</v>
      </c>
      <c r="N28" t="s">
        <v>47</v>
      </c>
      <c r="O28" t="s">
        <v>48</v>
      </c>
      <c r="S28" t="b">
        <v>1</v>
      </c>
      <c r="U28" s="2">
        <f>HYPERLINK("https://sbirkapp.gov.cz/detail/SPP4EX4JBEYOJKX2", "https://sbirkapp.gov.cz/detail/SPP4EX4JBEYOJKX2")</f>
        <v>0</v>
      </c>
      <c r="V28" t="s">
        <v>177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178</v>
      </c>
      <c r="F29" t="s">
        <v>28</v>
      </c>
      <c r="G29" t="s">
        <v>179</v>
      </c>
      <c r="H29" s="1">
        <v>45272</v>
      </c>
      <c r="I29" s="1">
        <v>45279.57244450046</v>
      </c>
      <c r="J29" t="s">
        <v>176</v>
      </c>
      <c r="K29" t="s">
        <v>31</v>
      </c>
      <c r="M29" t="s">
        <v>39</v>
      </c>
      <c r="N29" t="s">
        <v>40</v>
      </c>
      <c r="P29" t="s">
        <v>180</v>
      </c>
      <c r="Q29" t="s">
        <v>181</v>
      </c>
      <c r="S29" t="b">
        <v>1</v>
      </c>
      <c r="U29" s="2">
        <f>HYPERLINK("https://sbirkapp.gov.cz/detail/SPP65IBHX62OTXAC", "https://sbirkapp.gov.cz/detail/SPP65IBHX62OTXAC")</f>
        <v>0</v>
      </c>
      <c r="V29" t="s">
        <v>182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183</v>
      </c>
      <c r="F30" t="s">
        <v>28</v>
      </c>
      <c r="G30" t="s">
        <v>184</v>
      </c>
      <c r="H30" s="1">
        <v>45272</v>
      </c>
      <c r="I30" s="1">
        <v>45278.56972948687</v>
      </c>
      <c r="J30" t="s">
        <v>185</v>
      </c>
      <c r="K30" t="s">
        <v>31</v>
      </c>
      <c r="M30" t="s">
        <v>60</v>
      </c>
      <c r="N30" t="s">
        <v>61</v>
      </c>
      <c r="P30" t="s">
        <v>186</v>
      </c>
      <c r="S30" t="b">
        <v>1</v>
      </c>
      <c r="U30" s="2">
        <f>HYPERLINK("https://sbirkapp.gov.cz/detail/SPPUXQ53DA4G4JY6", "https://sbirkapp.gov.cz/detail/SPPUXQ53DA4G4JY6")</f>
        <v>0</v>
      </c>
      <c r="V30" t="s">
        <v>187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188</v>
      </c>
      <c r="F31" t="s">
        <v>28</v>
      </c>
      <c r="G31" t="s">
        <v>189</v>
      </c>
      <c r="H31" s="1">
        <v>45272</v>
      </c>
      <c r="I31" s="1">
        <v>45278.56357665029</v>
      </c>
      <c r="J31" t="s">
        <v>185</v>
      </c>
      <c r="K31" t="s">
        <v>31</v>
      </c>
      <c r="M31" t="s">
        <v>190</v>
      </c>
      <c r="N31" t="s">
        <v>191</v>
      </c>
      <c r="P31" t="s">
        <v>192</v>
      </c>
      <c r="S31" t="b">
        <v>1</v>
      </c>
      <c r="U31" s="2">
        <f>HYPERLINK("https://sbirkapp.gov.cz/detail/SPPTQWFG56BQP3XY", "https://sbirkapp.gov.cz/detail/SPPTQWFG56BQP3XY")</f>
        <v>0</v>
      </c>
      <c r="V31" t="s">
        <v>193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194</v>
      </c>
      <c r="F32" t="s">
        <v>89</v>
      </c>
      <c r="G32" t="s">
        <v>195</v>
      </c>
      <c r="H32" s="1">
        <v>35177</v>
      </c>
      <c r="I32" s="1">
        <v>45272.43529344235</v>
      </c>
      <c r="J32" t="s">
        <v>196</v>
      </c>
      <c r="K32" t="s">
        <v>197</v>
      </c>
      <c r="L32" s="1">
        <v>35177</v>
      </c>
      <c r="M32" t="s">
        <v>198</v>
      </c>
      <c r="N32" t="s">
        <v>199</v>
      </c>
      <c r="S32" t="b">
        <v>1</v>
      </c>
      <c r="U32" s="2">
        <f>HYPERLINK("https://sbirkapp.gov.cz/detail/SPPK7KQSQLW63GYU", "https://sbirkapp.gov.cz/detail/SPPK7KQSQLW63GYU")</f>
        <v>0</v>
      </c>
      <c r="V32" t="s">
        <v>200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201</v>
      </c>
      <c r="F33" t="s">
        <v>28</v>
      </c>
      <c r="G33" t="s">
        <v>202</v>
      </c>
      <c r="H33" s="1">
        <v>45237</v>
      </c>
      <c r="I33" s="1">
        <v>45244.32026969628</v>
      </c>
      <c r="J33" t="s">
        <v>203</v>
      </c>
      <c r="K33" t="s">
        <v>31</v>
      </c>
      <c r="M33" t="s">
        <v>60</v>
      </c>
      <c r="N33" t="s">
        <v>61</v>
      </c>
      <c r="P33" t="s">
        <v>204</v>
      </c>
      <c r="S33" t="b">
        <v>1</v>
      </c>
      <c r="U33" s="2">
        <f>HYPERLINK("https://sbirkapp.gov.cz/detail/SPPHXSG5VPYCUDGI", "https://sbirkapp.gov.cz/detail/SPPHXSG5VPYCUDGI")</f>
        <v>0</v>
      </c>
      <c r="V33" t="s">
        <v>205</v>
      </c>
      <c r="W33">
        <v>2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206</v>
      </c>
      <c r="F34" t="s">
        <v>28</v>
      </c>
      <c r="G34" t="s">
        <v>207</v>
      </c>
      <c r="H34" s="1">
        <v>45237</v>
      </c>
      <c r="I34" s="1">
        <v>45244.31709692784</v>
      </c>
      <c r="J34" t="s">
        <v>203</v>
      </c>
      <c r="K34" t="s">
        <v>31</v>
      </c>
      <c r="M34" t="s">
        <v>208</v>
      </c>
      <c r="N34" t="s">
        <v>209</v>
      </c>
      <c r="O34" t="s">
        <v>210</v>
      </c>
      <c r="S34" t="b">
        <v>1</v>
      </c>
      <c r="U34" s="2">
        <f>HYPERLINK("https://sbirkapp.gov.cz/detail/SPPB2PLWHOXRZUKY", "https://sbirkapp.gov.cz/detail/SPPB2PLWHOXRZUKY")</f>
        <v>0</v>
      </c>
      <c r="V34" t="s">
        <v>211</v>
      </c>
      <c r="W34">
        <v>2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212</v>
      </c>
      <c r="F35" t="s">
        <v>28</v>
      </c>
      <c r="G35" t="s">
        <v>213</v>
      </c>
      <c r="H35" s="1">
        <v>45237</v>
      </c>
      <c r="I35" s="1">
        <v>45244.31183047464</v>
      </c>
      <c r="J35" t="s">
        <v>214</v>
      </c>
      <c r="K35" t="s">
        <v>31</v>
      </c>
      <c r="M35" t="s">
        <v>215</v>
      </c>
      <c r="N35" t="s">
        <v>216</v>
      </c>
      <c r="O35" t="s">
        <v>217</v>
      </c>
      <c r="S35" t="b">
        <v>1</v>
      </c>
      <c r="U35" s="2">
        <f>HYPERLINK("https://sbirkapp.gov.cz/detail/SPPOOPWABTYM6UZ6", "https://sbirkapp.gov.cz/detail/SPPOOPWABTYM6UZ6")</f>
        <v>0</v>
      </c>
      <c r="V35" t="s">
        <v>218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219</v>
      </c>
      <c r="F36" t="s">
        <v>28</v>
      </c>
      <c r="G36" t="s">
        <v>220</v>
      </c>
      <c r="H36" s="1">
        <v>45237</v>
      </c>
      <c r="I36" s="1">
        <v>45243.65268100719</v>
      </c>
      <c r="J36" t="s">
        <v>214</v>
      </c>
      <c r="K36" t="s">
        <v>31</v>
      </c>
      <c r="M36" t="s">
        <v>221</v>
      </c>
      <c r="N36" t="s">
        <v>222</v>
      </c>
      <c r="O36" t="s">
        <v>223</v>
      </c>
      <c r="S36" t="b">
        <v>1</v>
      </c>
      <c r="U36" s="2">
        <f>HYPERLINK("https://sbirkapp.gov.cz/detail/SPPZRPKT3Z6TPJAY", "https://sbirkapp.gov.cz/detail/SPPZRPKT3Z6TPJAY")</f>
        <v>0</v>
      </c>
      <c r="V36" t="s">
        <v>224</v>
      </c>
      <c r="W36">
        <v>2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225</v>
      </c>
      <c r="F37" t="s">
        <v>28</v>
      </c>
      <c r="G37" t="s">
        <v>226</v>
      </c>
      <c r="H37" s="1">
        <v>45097</v>
      </c>
      <c r="I37" s="1">
        <v>45117.37016336505</v>
      </c>
      <c r="J37" t="s">
        <v>227</v>
      </c>
      <c r="K37" t="s">
        <v>31</v>
      </c>
      <c r="M37" t="s">
        <v>32</v>
      </c>
      <c r="N37" t="s">
        <v>33</v>
      </c>
      <c r="O37" t="s">
        <v>228</v>
      </c>
      <c r="R37" t="s">
        <v>105</v>
      </c>
      <c r="S37" t="b">
        <v>0</v>
      </c>
      <c r="T37" s="1">
        <v>45402</v>
      </c>
      <c r="U37" s="2">
        <f>HYPERLINK("https://sbirkapp.gov.cz/detail/SPPSYEMRIKLNQCOO", "https://sbirkapp.gov.cz/detail/SPPSYEMRIKLNQCOO")</f>
        <v>0</v>
      </c>
      <c r="V37" t="s">
        <v>229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230</v>
      </c>
      <c r="F38" t="s">
        <v>28</v>
      </c>
      <c r="G38" t="s">
        <v>231</v>
      </c>
      <c r="H38" s="1">
        <v>45041</v>
      </c>
      <c r="I38" s="1">
        <v>45055.38349343998</v>
      </c>
      <c r="J38" t="s">
        <v>232</v>
      </c>
      <c r="K38" t="s">
        <v>31</v>
      </c>
      <c r="M38" t="s">
        <v>233</v>
      </c>
      <c r="N38" t="s">
        <v>234</v>
      </c>
      <c r="R38" t="s">
        <v>235</v>
      </c>
      <c r="S38" t="b">
        <v>0</v>
      </c>
      <c r="T38" s="1">
        <v>46150</v>
      </c>
      <c r="U38" s="2">
        <f>HYPERLINK("https://sbirkapp.gov.cz/detail/SPPL4YFDBJNULHSS", "https://sbirkapp.gov.cz/detail/SPPL4YFDBJNULHSS")</f>
        <v>0</v>
      </c>
      <c r="V38" t="s">
        <v>236</v>
      </c>
      <c r="W38">
        <v>2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237</v>
      </c>
      <c r="F39" t="s">
        <v>28</v>
      </c>
      <c r="G39" t="s">
        <v>238</v>
      </c>
      <c r="H39" s="1">
        <v>45041</v>
      </c>
      <c r="I39" s="1">
        <v>45044.53503340857</v>
      </c>
      <c r="J39" t="s">
        <v>239</v>
      </c>
      <c r="K39" t="s">
        <v>31</v>
      </c>
      <c r="M39" t="s">
        <v>32</v>
      </c>
      <c r="N39" t="s">
        <v>33</v>
      </c>
      <c r="O39" t="s">
        <v>228</v>
      </c>
      <c r="R39" t="s">
        <v>105</v>
      </c>
      <c r="S39" t="b">
        <v>0</v>
      </c>
      <c r="T39" s="1">
        <v>45402</v>
      </c>
      <c r="U39" s="2">
        <f>HYPERLINK("https://sbirkapp.gov.cz/detail/SPPJG62IOD5GJ7K6", "https://sbirkapp.gov.cz/detail/SPPJG62IOD5GJ7K6")</f>
        <v>0</v>
      </c>
      <c r="V39" t="s">
        <v>240</v>
      </c>
      <c r="W39">
        <v>2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241</v>
      </c>
      <c r="F40" t="s">
        <v>28</v>
      </c>
      <c r="G40" t="s">
        <v>226</v>
      </c>
      <c r="H40" s="1">
        <v>45013</v>
      </c>
      <c r="I40" s="1">
        <v>45019.33489321113</v>
      </c>
      <c r="J40" t="s">
        <v>242</v>
      </c>
      <c r="K40" t="s">
        <v>31</v>
      </c>
      <c r="M40" t="s">
        <v>32</v>
      </c>
      <c r="N40" t="s">
        <v>33</v>
      </c>
      <c r="P40" t="s">
        <v>243</v>
      </c>
      <c r="Q40" t="s">
        <v>244</v>
      </c>
      <c r="R40" t="s">
        <v>105</v>
      </c>
      <c r="S40" t="b">
        <v>0</v>
      </c>
      <c r="T40" s="1">
        <v>45402</v>
      </c>
      <c r="U40" s="2">
        <f>HYPERLINK("https://sbirkapp.gov.cz/detail/SPPKBPLRU7D7QHQU", "https://sbirkapp.gov.cz/detail/SPPKBPLRU7D7QHQU")</f>
        <v>0</v>
      </c>
      <c r="V40" t="s">
        <v>245</v>
      </c>
      <c r="W40">
        <v>2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246</v>
      </c>
      <c r="F41" t="s">
        <v>28</v>
      </c>
      <c r="G41" t="s">
        <v>247</v>
      </c>
      <c r="H41" s="1">
        <v>44950</v>
      </c>
      <c r="I41" s="1">
        <v>44960.46310727153</v>
      </c>
      <c r="J41" t="s">
        <v>248</v>
      </c>
      <c r="K41" t="s">
        <v>31</v>
      </c>
      <c r="M41" t="s">
        <v>85</v>
      </c>
      <c r="N41" t="s">
        <v>249</v>
      </c>
      <c r="Q41" t="s">
        <v>250</v>
      </c>
      <c r="R41" t="s">
        <v>251</v>
      </c>
      <c r="S41" t="b">
        <v>1</v>
      </c>
      <c r="U41" s="2">
        <f>HYPERLINK("https://sbirkapp.gov.cz/detail/SPPS2F5F3CZQNXLO", "https://sbirkapp.gov.cz/detail/SPPS2F5F3CZQNXLO")</f>
        <v>0</v>
      </c>
      <c r="V41" t="s">
        <v>252</v>
      </c>
      <c r="W41">
        <v>2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253</v>
      </c>
      <c r="F42" t="s">
        <v>28</v>
      </c>
      <c r="G42" t="s">
        <v>254</v>
      </c>
      <c r="H42" s="1">
        <v>38251</v>
      </c>
      <c r="I42" s="1">
        <v>44904.43773296144</v>
      </c>
      <c r="J42" t="s">
        <v>255</v>
      </c>
      <c r="K42" t="s">
        <v>197</v>
      </c>
      <c r="L42" s="1">
        <v>38260</v>
      </c>
      <c r="M42" t="s">
        <v>256</v>
      </c>
      <c r="N42" t="s">
        <v>257</v>
      </c>
      <c r="O42" t="s">
        <v>258</v>
      </c>
      <c r="R42" t="s">
        <v>259</v>
      </c>
      <c r="S42" t="b">
        <v>0</v>
      </c>
      <c r="T42" s="1">
        <v>45295</v>
      </c>
      <c r="U42" s="2">
        <f>HYPERLINK("https://sbirkapp.gov.cz/detail/SPP4OG4JBTMJMCDW", "https://sbirkapp.gov.cz/detail/SPP4OG4JBTMJMCDW")</f>
        <v>0</v>
      </c>
      <c r="V42" t="s">
        <v>260</v>
      </c>
      <c r="W42">
        <v>2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261</v>
      </c>
      <c r="F43" t="s">
        <v>28</v>
      </c>
      <c r="G43" t="s">
        <v>262</v>
      </c>
      <c r="H43" s="1">
        <v>37971</v>
      </c>
      <c r="I43" s="1">
        <v>44904.43563193668</v>
      </c>
      <c r="J43" t="s">
        <v>263</v>
      </c>
      <c r="K43" t="s">
        <v>197</v>
      </c>
      <c r="L43" s="1">
        <v>38019</v>
      </c>
      <c r="M43" t="s">
        <v>256</v>
      </c>
      <c r="N43" t="s">
        <v>257</v>
      </c>
      <c r="Q43" t="s">
        <v>264</v>
      </c>
      <c r="R43" t="s">
        <v>265</v>
      </c>
      <c r="S43" t="b">
        <v>0</v>
      </c>
      <c r="T43" s="1">
        <v>45295</v>
      </c>
      <c r="U43" s="2">
        <f>HYPERLINK("https://sbirkapp.gov.cz/detail/SPPOZ6HHQZ42UV3S", "https://sbirkapp.gov.cz/detail/SPPOZ6HHQZ42UV3S")</f>
        <v>0</v>
      </c>
      <c r="V43" t="s">
        <v>266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267</v>
      </c>
      <c r="F44" t="s">
        <v>28</v>
      </c>
      <c r="G44" t="s">
        <v>268</v>
      </c>
      <c r="H44" s="1">
        <v>37040</v>
      </c>
      <c r="I44" s="1">
        <v>44903.35114453977</v>
      </c>
      <c r="J44" t="s">
        <v>269</v>
      </c>
      <c r="K44" t="s">
        <v>197</v>
      </c>
      <c r="L44" s="1">
        <v>37049</v>
      </c>
      <c r="M44" t="s">
        <v>208</v>
      </c>
      <c r="N44" t="s">
        <v>209</v>
      </c>
      <c r="O44" t="s">
        <v>210</v>
      </c>
      <c r="S44" t="b">
        <v>1</v>
      </c>
      <c r="U44" s="2">
        <f>HYPERLINK("https://sbirkapp.gov.cz/detail/SPPVQX3TQBAFCUL6", "https://sbirkapp.gov.cz/detail/SPPVQX3TQBAFCUL6")</f>
        <v>0</v>
      </c>
      <c r="V44" t="s">
        <v>270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271</v>
      </c>
      <c r="F45" t="s">
        <v>28</v>
      </c>
      <c r="G45" t="s">
        <v>272</v>
      </c>
      <c r="H45" s="1">
        <v>35850</v>
      </c>
      <c r="I45" s="1">
        <v>44903.34793081242</v>
      </c>
      <c r="J45" t="s">
        <v>273</v>
      </c>
      <c r="K45" t="s">
        <v>197</v>
      </c>
      <c r="L45" s="1">
        <v>35871</v>
      </c>
      <c r="M45" t="s">
        <v>208</v>
      </c>
      <c r="N45" t="s">
        <v>209</v>
      </c>
      <c r="Q45" t="s">
        <v>274</v>
      </c>
      <c r="S45" t="b">
        <v>1</v>
      </c>
      <c r="U45" s="2">
        <f>HYPERLINK("https://sbirkapp.gov.cz/detail/SPPTLZXCE5L6SKF2", "https://sbirkapp.gov.cz/detail/SPPTLZXCE5L6SKF2")</f>
        <v>0</v>
      </c>
      <c r="V45" t="s">
        <v>275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276</v>
      </c>
      <c r="F46" t="s">
        <v>89</v>
      </c>
      <c r="G46" t="s">
        <v>277</v>
      </c>
      <c r="H46" s="1">
        <v>40316</v>
      </c>
      <c r="I46" s="1">
        <v>44902.69460245677</v>
      </c>
      <c r="J46" t="s">
        <v>278</v>
      </c>
      <c r="K46" t="s">
        <v>197</v>
      </c>
      <c r="L46" s="1">
        <v>40329</v>
      </c>
      <c r="M46" t="s">
        <v>279</v>
      </c>
      <c r="N46" t="s">
        <v>280</v>
      </c>
      <c r="O46" t="s">
        <v>281</v>
      </c>
      <c r="S46" t="b">
        <v>1</v>
      </c>
      <c r="U46" s="2">
        <f>HYPERLINK("https://sbirkapp.gov.cz/detail/SPP4H4KZWZ5XE2D4", "https://sbirkapp.gov.cz/detail/SPP4H4KZWZ5XE2D4")</f>
        <v>0</v>
      </c>
      <c r="V46" t="s">
        <v>282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283</v>
      </c>
      <c r="F47" t="s">
        <v>89</v>
      </c>
      <c r="G47" t="s">
        <v>284</v>
      </c>
      <c r="H47" s="1">
        <v>39070</v>
      </c>
      <c r="I47" s="1">
        <v>44902.60716151672</v>
      </c>
      <c r="J47" t="s">
        <v>285</v>
      </c>
      <c r="K47" t="s">
        <v>197</v>
      </c>
      <c r="L47" s="1">
        <v>39071</v>
      </c>
      <c r="M47" t="s">
        <v>279</v>
      </c>
      <c r="N47" t="s">
        <v>280</v>
      </c>
      <c r="Q47" t="s">
        <v>286</v>
      </c>
      <c r="S47" t="b">
        <v>1</v>
      </c>
      <c r="U47" s="2">
        <f>HYPERLINK("https://sbirkapp.gov.cz/detail/SPP3KTNKG6IICS2G", "https://sbirkapp.gov.cz/detail/SPP3KTNKG6IICS2G")</f>
        <v>0</v>
      </c>
      <c r="V47" t="s">
        <v>287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288</v>
      </c>
      <c r="F48" t="s">
        <v>28</v>
      </c>
      <c r="G48" t="s">
        <v>289</v>
      </c>
      <c r="H48" s="1">
        <v>39413</v>
      </c>
      <c r="I48" s="1">
        <v>44902.59825639416</v>
      </c>
      <c r="J48" t="s">
        <v>290</v>
      </c>
      <c r="K48" t="s">
        <v>197</v>
      </c>
      <c r="L48" s="1">
        <v>39426</v>
      </c>
      <c r="M48" t="s">
        <v>39</v>
      </c>
      <c r="N48" t="s">
        <v>40</v>
      </c>
      <c r="R48" t="s">
        <v>291</v>
      </c>
      <c r="S48" t="b">
        <v>0</v>
      </c>
      <c r="T48" s="1">
        <v>45294</v>
      </c>
      <c r="U48" s="2">
        <f>HYPERLINK("https://sbirkapp.gov.cz/detail/SPPNEUMVP7W22YNC", "https://sbirkapp.gov.cz/detail/SPPNEUMVP7W22YNC")</f>
        <v>0</v>
      </c>
      <c r="V48" t="s">
        <v>292</v>
      </c>
      <c r="W48">
        <v>2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293</v>
      </c>
      <c r="F49" t="s">
        <v>28</v>
      </c>
      <c r="G49" t="s">
        <v>294</v>
      </c>
      <c r="H49" s="1">
        <v>40141</v>
      </c>
      <c r="I49" s="1">
        <v>44859.54006879027</v>
      </c>
      <c r="J49" t="s">
        <v>295</v>
      </c>
      <c r="K49" t="s">
        <v>197</v>
      </c>
      <c r="L49" s="1">
        <v>40142</v>
      </c>
      <c r="M49" t="s">
        <v>296</v>
      </c>
      <c r="N49" t="s">
        <v>297</v>
      </c>
      <c r="O49" t="s">
        <v>298</v>
      </c>
      <c r="R49" t="s">
        <v>299</v>
      </c>
      <c r="S49" t="b">
        <v>0</v>
      </c>
      <c r="T49" s="1">
        <v>45658</v>
      </c>
      <c r="U49" s="2">
        <f>HYPERLINK("https://sbirkapp.gov.cz/detail/SPPB4UWFLLV2NNJI", "https://sbirkapp.gov.cz/detail/SPPB4UWFLLV2NNJI")</f>
        <v>0</v>
      </c>
      <c r="V49" t="s">
        <v>300</v>
      </c>
      <c r="W49">
        <v>2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301</v>
      </c>
      <c r="F50" t="s">
        <v>28</v>
      </c>
      <c r="G50" t="s">
        <v>302</v>
      </c>
      <c r="H50" s="1">
        <v>39567</v>
      </c>
      <c r="I50" s="1">
        <v>44859.53744806198</v>
      </c>
      <c r="J50" t="s">
        <v>303</v>
      </c>
      <c r="K50" t="s">
        <v>197</v>
      </c>
      <c r="L50" s="1">
        <v>39570</v>
      </c>
      <c r="M50" t="s">
        <v>304</v>
      </c>
      <c r="N50" t="s">
        <v>305</v>
      </c>
      <c r="Q50" t="s">
        <v>306</v>
      </c>
      <c r="R50" t="s">
        <v>307</v>
      </c>
      <c r="S50" t="b">
        <v>0</v>
      </c>
      <c r="T50" s="1">
        <v>45658</v>
      </c>
      <c r="U50" s="2">
        <f>HYPERLINK("https://sbirkapp.gov.cz/detail/SPPS4HUQBXE22EH2", "https://sbirkapp.gov.cz/detail/SPPS4HUQBXE22EH2")</f>
        <v>0</v>
      </c>
      <c r="V50" t="s">
        <v>308</v>
      </c>
      <c r="W50">
        <v>1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309</v>
      </c>
      <c r="F51" t="s">
        <v>28</v>
      </c>
      <c r="G51" t="s">
        <v>310</v>
      </c>
      <c r="H51" s="1">
        <v>40295</v>
      </c>
      <c r="I51" s="1">
        <v>44859.53587262619</v>
      </c>
      <c r="J51" t="s">
        <v>311</v>
      </c>
      <c r="K51" t="s">
        <v>197</v>
      </c>
      <c r="L51" s="1">
        <v>40301</v>
      </c>
      <c r="M51" t="s">
        <v>190</v>
      </c>
      <c r="N51" t="s">
        <v>191</v>
      </c>
      <c r="R51" t="s">
        <v>312</v>
      </c>
      <c r="S51" t="b">
        <v>0</v>
      </c>
      <c r="T51" s="1">
        <v>45293</v>
      </c>
      <c r="U51" s="2">
        <f>HYPERLINK("https://sbirkapp.gov.cz/detail/SPPFX2NJYKJF35AM", "https://sbirkapp.gov.cz/detail/SPPFX2NJYKJF35AM")</f>
        <v>0</v>
      </c>
      <c r="V51" t="s">
        <v>313</v>
      </c>
      <c r="W51">
        <v>1</v>
      </c>
    </row>
    <row r="52" spans="1:23">
      <c r="A52" t="s">
        <v>23</v>
      </c>
      <c r="B52" t="s">
        <v>24</v>
      </c>
      <c r="C52" t="s">
        <v>25</v>
      </c>
      <c r="D52" t="s">
        <v>26</v>
      </c>
      <c r="E52" t="s">
        <v>314</v>
      </c>
      <c r="F52" t="s">
        <v>28</v>
      </c>
      <c r="G52" t="s">
        <v>315</v>
      </c>
      <c r="H52" s="1">
        <v>40813</v>
      </c>
      <c r="I52" s="1">
        <v>44859.44663414232</v>
      </c>
      <c r="J52" t="s">
        <v>316</v>
      </c>
      <c r="K52" t="s">
        <v>197</v>
      </c>
      <c r="L52" s="1">
        <v>40831</v>
      </c>
      <c r="M52" t="s">
        <v>317</v>
      </c>
      <c r="N52" t="s">
        <v>318</v>
      </c>
      <c r="S52" t="b">
        <v>1</v>
      </c>
      <c r="U52" s="2">
        <f>HYPERLINK("https://sbirkapp.gov.cz/detail/SPPWETICKL4BZKT2", "https://sbirkapp.gov.cz/detail/SPPWETICKL4BZKT2")</f>
        <v>0</v>
      </c>
      <c r="V52" t="s">
        <v>319</v>
      </c>
      <c r="W52">
        <v>1</v>
      </c>
    </row>
    <row r="53" spans="1:23">
      <c r="A53" t="s">
        <v>23</v>
      </c>
      <c r="B53" t="s">
        <v>24</v>
      </c>
      <c r="C53" t="s">
        <v>25</v>
      </c>
      <c r="D53" t="s">
        <v>26</v>
      </c>
      <c r="E53" t="s">
        <v>320</v>
      </c>
      <c r="F53" t="s">
        <v>28</v>
      </c>
      <c r="G53" t="s">
        <v>321</v>
      </c>
      <c r="H53" s="1">
        <v>41303</v>
      </c>
      <c r="I53" s="1">
        <v>44851.40353447007</v>
      </c>
      <c r="J53" t="s">
        <v>322</v>
      </c>
      <c r="K53" t="s">
        <v>197</v>
      </c>
      <c r="L53" s="1">
        <v>41305</v>
      </c>
      <c r="M53" t="s">
        <v>198</v>
      </c>
      <c r="N53" t="s">
        <v>323</v>
      </c>
      <c r="R53" t="s">
        <v>324</v>
      </c>
      <c r="S53" t="b">
        <v>0</v>
      </c>
      <c r="T53" s="1">
        <v>45259</v>
      </c>
      <c r="U53" s="2">
        <f>HYPERLINK("https://sbirkapp.gov.cz/detail/SPPQZFNWBMP4WUPG", "https://sbirkapp.gov.cz/detail/SPPQZFNWBMP4WUPG")</f>
        <v>0</v>
      </c>
      <c r="V53" t="s">
        <v>325</v>
      </c>
      <c r="W53">
        <v>1</v>
      </c>
    </row>
    <row r="54" spans="1:23">
      <c r="A54" t="s">
        <v>23</v>
      </c>
      <c r="B54" t="s">
        <v>24</v>
      </c>
      <c r="C54" t="s">
        <v>25</v>
      </c>
      <c r="D54" t="s">
        <v>26</v>
      </c>
      <c r="E54" t="s">
        <v>326</v>
      </c>
      <c r="F54" t="s">
        <v>28</v>
      </c>
      <c r="G54" t="s">
        <v>327</v>
      </c>
      <c r="H54" s="1">
        <v>41814</v>
      </c>
      <c r="I54" s="1">
        <v>44851.39983999336</v>
      </c>
      <c r="J54" t="s">
        <v>328</v>
      </c>
      <c r="K54" t="s">
        <v>197</v>
      </c>
      <c r="L54" s="1">
        <v>41830</v>
      </c>
      <c r="M54" t="s">
        <v>329</v>
      </c>
      <c r="N54" t="s">
        <v>330</v>
      </c>
      <c r="O54" t="s">
        <v>331</v>
      </c>
      <c r="R54" t="s">
        <v>332</v>
      </c>
      <c r="S54" t="b">
        <v>0</v>
      </c>
      <c r="T54" s="1">
        <v>45293</v>
      </c>
      <c r="U54" s="2">
        <f>HYPERLINK("https://sbirkapp.gov.cz/detail/SPPIYTNIXO5HAGKQ", "https://sbirkapp.gov.cz/detail/SPPIYTNIXO5HAGKQ")</f>
        <v>0</v>
      </c>
      <c r="V54" t="s">
        <v>333</v>
      </c>
      <c r="W54">
        <v>1</v>
      </c>
    </row>
    <row r="55" spans="1:23">
      <c r="A55" t="s">
        <v>23</v>
      </c>
      <c r="B55" t="s">
        <v>24</v>
      </c>
      <c r="C55" t="s">
        <v>25</v>
      </c>
      <c r="D55" t="s">
        <v>26</v>
      </c>
      <c r="E55" t="s">
        <v>334</v>
      </c>
      <c r="F55" t="s">
        <v>28</v>
      </c>
      <c r="G55" t="s">
        <v>335</v>
      </c>
      <c r="H55" s="1">
        <v>41058</v>
      </c>
      <c r="I55" s="1">
        <v>44844.4038789144</v>
      </c>
      <c r="J55" t="s">
        <v>336</v>
      </c>
      <c r="K55" t="s">
        <v>197</v>
      </c>
      <c r="L55" s="1">
        <v>41072</v>
      </c>
      <c r="M55" t="s">
        <v>337</v>
      </c>
      <c r="N55" t="s">
        <v>338</v>
      </c>
      <c r="Q55" t="s">
        <v>339</v>
      </c>
      <c r="R55" t="s">
        <v>340</v>
      </c>
      <c r="S55" t="b">
        <v>0</v>
      </c>
      <c r="T55" s="1">
        <v>45293</v>
      </c>
      <c r="U55" s="2">
        <f>HYPERLINK("https://sbirkapp.gov.cz/detail/SPP56QTMCY3CHMWO", "https://sbirkapp.gov.cz/detail/SPP56QTMCY3CHMWO")</f>
        <v>0</v>
      </c>
      <c r="V55" t="s">
        <v>341</v>
      </c>
      <c r="W55">
        <v>1</v>
      </c>
    </row>
    <row r="56" spans="1:23">
      <c r="A56" t="s">
        <v>23</v>
      </c>
      <c r="B56" t="s">
        <v>24</v>
      </c>
      <c r="C56" t="s">
        <v>25</v>
      </c>
      <c r="D56" t="s">
        <v>26</v>
      </c>
      <c r="E56" t="s">
        <v>342</v>
      </c>
      <c r="F56" t="s">
        <v>28</v>
      </c>
      <c r="G56" t="s">
        <v>343</v>
      </c>
      <c r="H56" s="1">
        <v>44824</v>
      </c>
      <c r="I56" s="1">
        <v>44830.54677800912</v>
      </c>
      <c r="J56" t="s">
        <v>344</v>
      </c>
      <c r="K56" t="s">
        <v>31</v>
      </c>
      <c r="M56" t="s">
        <v>32</v>
      </c>
      <c r="N56" t="s">
        <v>33</v>
      </c>
      <c r="O56" t="s">
        <v>345</v>
      </c>
      <c r="R56" t="s">
        <v>346</v>
      </c>
      <c r="S56" t="b">
        <v>0</v>
      </c>
      <c r="T56" s="1">
        <v>45034</v>
      </c>
      <c r="U56" s="2">
        <f>HYPERLINK("https://sbirkapp.gov.cz/detail/SPPKGFFAO5R64LEA", "https://sbirkapp.gov.cz/detail/SPPKGFFAO5R64LEA")</f>
        <v>0</v>
      </c>
      <c r="V56" t="s">
        <v>347</v>
      </c>
      <c r="W56">
        <v>1</v>
      </c>
    </row>
    <row r="57" spans="1:23">
      <c r="A57" t="s">
        <v>23</v>
      </c>
      <c r="B57" t="s">
        <v>24</v>
      </c>
      <c r="C57" t="s">
        <v>25</v>
      </c>
      <c r="D57" t="s">
        <v>26</v>
      </c>
      <c r="E57" t="s">
        <v>348</v>
      </c>
      <c r="F57" t="s">
        <v>28</v>
      </c>
      <c r="G57" t="s">
        <v>349</v>
      </c>
      <c r="H57" s="1">
        <v>42150</v>
      </c>
      <c r="I57" s="1">
        <v>44819.46880578042</v>
      </c>
      <c r="J57" t="s">
        <v>350</v>
      </c>
      <c r="K57" t="s">
        <v>197</v>
      </c>
      <c r="L57" s="1">
        <v>42163</v>
      </c>
      <c r="M57" t="s">
        <v>351</v>
      </c>
      <c r="N57" t="s">
        <v>352</v>
      </c>
      <c r="O57" t="s">
        <v>353</v>
      </c>
      <c r="R57" t="s">
        <v>354</v>
      </c>
      <c r="S57" t="b">
        <v>0</v>
      </c>
      <c r="T57" s="1">
        <v>46114</v>
      </c>
      <c r="U57" s="2">
        <f>HYPERLINK("https://sbirkapp.gov.cz/detail/SPPD57VP7ZDIEB7G", "https://sbirkapp.gov.cz/detail/SPPD57VP7ZDIEB7G")</f>
        <v>0</v>
      </c>
      <c r="V57" t="s">
        <v>355</v>
      </c>
      <c r="W57">
        <v>1</v>
      </c>
    </row>
    <row r="58" spans="1:23">
      <c r="A58" t="s">
        <v>23</v>
      </c>
      <c r="B58" t="s">
        <v>24</v>
      </c>
      <c r="C58" t="s">
        <v>25</v>
      </c>
      <c r="D58" t="s">
        <v>26</v>
      </c>
      <c r="E58" t="s">
        <v>356</v>
      </c>
      <c r="F58" t="s">
        <v>28</v>
      </c>
      <c r="G58" t="s">
        <v>357</v>
      </c>
      <c r="H58" s="1">
        <v>41576</v>
      </c>
      <c r="I58" s="1">
        <v>44819.46617130933</v>
      </c>
      <c r="J58" t="s">
        <v>358</v>
      </c>
      <c r="K58" t="s">
        <v>197</v>
      </c>
      <c r="L58" s="1">
        <v>41583</v>
      </c>
      <c r="M58" t="s">
        <v>351</v>
      </c>
      <c r="N58" t="s">
        <v>352</v>
      </c>
      <c r="Q58" t="s">
        <v>359</v>
      </c>
      <c r="R58" t="s">
        <v>354</v>
      </c>
      <c r="S58" t="b">
        <v>0</v>
      </c>
      <c r="T58" s="1">
        <v>46114</v>
      </c>
      <c r="U58" s="2">
        <f>HYPERLINK("https://sbirkapp.gov.cz/detail/SPPZBJ7C6FUO4WQY", "https://sbirkapp.gov.cz/detail/SPPZBJ7C6FUO4WQY")</f>
        <v>0</v>
      </c>
      <c r="V58" t="s">
        <v>360</v>
      </c>
      <c r="W58">
        <v>1</v>
      </c>
    </row>
    <row r="59" spans="1:23">
      <c r="A59" t="s">
        <v>23</v>
      </c>
      <c r="B59" t="s">
        <v>24</v>
      </c>
      <c r="C59" t="s">
        <v>25</v>
      </c>
      <c r="D59" t="s">
        <v>26</v>
      </c>
      <c r="E59" t="s">
        <v>361</v>
      </c>
      <c r="F59" t="s">
        <v>28</v>
      </c>
      <c r="G59" t="s">
        <v>362</v>
      </c>
      <c r="H59" s="1">
        <v>42178</v>
      </c>
      <c r="I59" s="1">
        <v>44819.42346840825</v>
      </c>
      <c r="J59" t="s">
        <v>363</v>
      </c>
      <c r="K59" t="s">
        <v>197</v>
      </c>
      <c r="L59" s="1">
        <v>42192</v>
      </c>
      <c r="M59" t="s">
        <v>46</v>
      </c>
      <c r="N59" t="s">
        <v>47</v>
      </c>
      <c r="O59" t="s">
        <v>48</v>
      </c>
      <c r="S59" t="b">
        <v>1</v>
      </c>
      <c r="U59" s="2">
        <f>HYPERLINK("https://sbirkapp.gov.cz/detail/SPPFBSCN3JIUMHV4", "https://sbirkapp.gov.cz/detail/SPPFBSCN3JIUMHV4")</f>
        <v>0</v>
      </c>
      <c r="V59" t="s">
        <v>364</v>
      </c>
      <c r="W59">
        <v>1</v>
      </c>
    </row>
    <row r="60" spans="1:23">
      <c r="A60" t="s">
        <v>23</v>
      </c>
      <c r="B60" t="s">
        <v>24</v>
      </c>
      <c r="C60" t="s">
        <v>25</v>
      </c>
      <c r="D60" t="s">
        <v>26</v>
      </c>
      <c r="E60" t="s">
        <v>365</v>
      </c>
      <c r="F60" t="s">
        <v>28</v>
      </c>
      <c r="G60" t="s">
        <v>366</v>
      </c>
      <c r="H60" s="1">
        <v>41058</v>
      </c>
      <c r="I60" s="1">
        <v>44819.40812606791</v>
      </c>
      <c r="J60" t="s">
        <v>367</v>
      </c>
      <c r="K60" t="s">
        <v>197</v>
      </c>
      <c r="L60" s="1">
        <v>41087</v>
      </c>
      <c r="M60" t="s">
        <v>46</v>
      </c>
      <c r="N60" t="s">
        <v>47</v>
      </c>
      <c r="O60" t="s">
        <v>368</v>
      </c>
      <c r="S60" t="b">
        <v>1</v>
      </c>
      <c r="U60" s="2">
        <f>HYPERLINK("https://sbirkapp.gov.cz/detail/SPPDJZTGXKLQVL6I", "https://sbirkapp.gov.cz/detail/SPPDJZTGXKLQVL6I")</f>
        <v>0</v>
      </c>
      <c r="V60" t="s">
        <v>369</v>
      </c>
      <c r="W60">
        <v>1</v>
      </c>
    </row>
    <row r="61" spans="1:23">
      <c r="A61" t="s">
        <v>23</v>
      </c>
      <c r="B61" t="s">
        <v>24</v>
      </c>
      <c r="C61" t="s">
        <v>25</v>
      </c>
      <c r="D61" t="s">
        <v>26</v>
      </c>
      <c r="E61" t="s">
        <v>370</v>
      </c>
      <c r="F61" t="s">
        <v>28</v>
      </c>
      <c r="G61" t="s">
        <v>371</v>
      </c>
      <c r="H61" s="1">
        <v>39798</v>
      </c>
      <c r="I61" s="1">
        <v>44818.61650774423</v>
      </c>
      <c r="J61" t="s">
        <v>372</v>
      </c>
      <c r="K61" t="s">
        <v>197</v>
      </c>
      <c r="L61" s="1">
        <v>39813</v>
      </c>
      <c r="M61" t="s">
        <v>46</v>
      </c>
      <c r="N61" t="s">
        <v>47</v>
      </c>
      <c r="O61" t="s">
        <v>48</v>
      </c>
      <c r="Q61" t="s">
        <v>373</v>
      </c>
      <c r="S61" t="b">
        <v>1</v>
      </c>
      <c r="U61" s="2">
        <f>HYPERLINK("https://sbirkapp.gov.cz/detail/SPPKDDCG4NFRIFIU", "https://sbirkapp.gov.cz/detail/SPPKDDCG4NFRIFIU")</f>
        <v>0</v>
      </c>
      <c r="V61" t="s">
        <v>374</v>
      </c>
      <c r="W61">
        <v>1</v>
      </c>
    </row>
    <row r="62" spans="1:23">
      <c r="A62" t="s">
        <v>23</v>
      </c>
      <c r="B62" t="s">
        <v>24</v>
      </c>
      <c r="C62" t="s">
        <v>25</v>
      </c>
      <c r="D62" t="s">
        <v>26</v>
      </c>
      <c r="E62" t="s">
        <v>375</v>
      </c>
      <c r="F62" t="s">
        <v>28</v>
      </c>
      <c r="G62" t="s">
        <v>376</v>
      </c>
      <c r="H62" s="1">
        <v>39532</v>
      </c>
      <c r="I62" s="1">
        <v>44818.59071681155</v>
      </c>
      <c r="J62" t="s">
        <v>377</v>
      </c>
      <c r="K62" t="s">
        <v>197</v>
      </c>
      <c r="L62" s="1">
        <v>39542</v>
      </c>
      <c r="M62" t="s">
        <v>46</v>
      </c>
      <c r="N62" t="s">
        <v>47</v>
      </c>
      <c r="Q62" t="s">
        <v>378</v>
      </c>
      <c r="S62" t="b">
        <v>1</v>
      </c>
      <c r="U62" s="2">
        <f>HYPERLINK("https://sbirkapp.gov.cz/detail/SPPGSTDYCTXH6GIQ", "https://sbirkapp.gov.cz/detail/SPPGSTDYCTXH6GIQ")</f>
        <v>0</v>
      </c>
      <c r="V62" t="s">
        <v>379</v>
      </c>
      <c r="W62">
        <v>1</v>
      </c>
    </row>
    <row r="63" spans="1:23">
      <c r="A63" t="s">
        <v>23</v>
      </c>
      <c r="B63" t="s">
        <v>24</v>
      </c>
      <c r="C63" t="s">
        <v>25</v>
      </c>
      <c r="D63" t="s">
        <v>26</v>
      </c>
      <c r="E63" t="s">
        <v>380</v>
      </c>
      <c r="F63" t="s">
        <v>118</v>
      </c>
      <c r="G63" t="s">
        <v>119</v>
      </c>
      <c r="H63" t="s">
        <v>119</v>
      </c>
      <c r="I63" t="s">
        <v>119</v>
      </c>
      <c r="J63" t="s">
        <v>119</v>
      </c>
      <c r="K63" t="s">
        <v>119</v>
      </c>
      <c r="L63" t="s">
        <v>119</v>
      </c>
      <c r="M63" t="s">
        <v>119</v>
      </c>
      <c r="N63" t="s">
        <v>119</v>
      </c>
      <c r="O63" t="s">
        <v>119</v>
      </c>
      <c r="P63" t="s">
        <v>119</v>
      </c>
      <c r="Q63" t="s">
        <v>119</v>
      </c>
      <c r="R63" t="s">
        <v>119</v>
      </c>
      <c r="S63" t="s">
        <v>119</v>
      </c>
      <c r="T63" t="s">
        <v>119</v>
      </c>
      <c r="U63" t="s">
        <v>119</v>
      </c>
      <c r="V63" t="s">
        <v>381</v>
      </c>
      <c r="W63">
        <v>1</v>
      </c>
    </row>
    <row r="64" spans="1:23">
      <c r="A64" t="s">
        <v>23</v>
      </c>
      <c r="B64" t="s">
        <v>24</v>
      </c>
      <c r="C64" t="s">
        <v>25</v>
      </c>
      <c r="D64" t="s">
        <v>26</v>
      </c>
      <c r="E64" t="s">
        <v>382</v>
      </c>
      <c r="F64" t="s">
        <v>118</v>
      </c>
      <c r="G64" t="s">
        <v>119</v>
      </c>
      <c r="H64" t="s">
        <v>119</v>
      </c>
      <c r="I64" t="s">
        <v>119</v>
      </c>
      <c r="J64" t="s">
        <v>119</v>
      </c>
      <c r="K64" t="s">
        <v>119</v>
      </c>
      <c r="L64" t="s">
        <v>119</v>
      </c>
      <c r="M64" t="s">
        <v>119</v>
      </c>
      <c r="N64" t="s">
        <v>119</v>
      </c>
      <c r="O64" t="s">
        <v>119</v>
      </c>
      <c r="P64" t="s">
        <v>119</v>
      </c>
      <c r="Q64" t="s">
        <v>119</v>
      </c>
      <c r="R64" t="s">
        <v>119</v>
      </c>
      <c r="S64" t="s">
        <v>119</v>
      </c>
      <c r="T64" t="s">
        <v>119</v>
      </c>
      <c r="U64" t="s">
        <v>119</v>
      </c>
      <c r="V64" t="s">
        <v>383</v>
      </c>
      <c r="W64">
        <v>2</v>
      </c>
    </row>
    <row r="65" spans="1:23">
      <c r="A65" t="s">
        <v>23</v>
      </c>
      <c r="B65" t="s">
        <v>24</v>
      </c>
      <c r="C65" t="s">
        <v>25</v>
      </c>
      <c r="D65" t="s">
        <v>26</v>
      </c>
      <c r="E65" t="s">
        <v>384</v>
      </c>
      <c r="F65" t="s">
        <v>118</v>
      </c>
      <c r="G65" t="s">
        <v>119</v>
      </c>
      <c r="H65" t="s">
        <v>119</v>
      </c>
      <c r="I65" t="s">
        <v>119</v>
      </c>
      <c r="J65" t="s">
        <v>119</v>
      </c>
      <c r="K65" t="s">
        <v>119</v>
      </c>
      <c r="L65" t="s">
        <v>119</v>
      </c>
      <c r="M65" t="s">
        <v>119</v>
      </c>
      <c r="N65" t="s">
        <v>119</v>
      </c>
      <c r="O65" t="s">
        <v>119</v>
      </c>
      <c r="P65" t="s">
        <v>119</v>
      </c>
      <c r="Q65" t="s">
        <v>119</v>
      </c>
      <c r="R65" t="s">
        <v>119</v>
      </c>
      <c r="S65" t="s">
        <v>119</v>
      </c>
      <c r="T65" t="s">
        <v>119</v>
      </c>
      <c r="U65" t="s">
        <v>119</v>
      </c>
      <c r="V65" t="s">
        <v>385</v>
      </c>
      <c r="W65">
        <v>1</v>
      </c>
    </row>
    <row r="66" spans="1:23">
      <c r="A66" t="s">
        <v>23</v>
      </c>
      <c r="B66" t="s">
        <v>24</v>
      </c>
      <c r="C66" t="s">
        <v>25</v>
      </c>
      <c r="D66" t="s">
        <v>26</v>
      </c>
      <c r="E66" t="s">
        <v>386</v>
      </c>
      <c r="F66" t="s">
        <v>89</v>
      </c>
      <c r="G66" t="s">
        <v>387</v>
      </c>
      <c r="H66" s="1">
        <v>42696</v>
      </c>
      <c r="I66" s="1">
        <v>44813.51739467314</v>
      </c>
      <c r="J66" t="s">
        <v>388</v>
      </c>
      <c r="K66" t="s">
        <v>197</v>
      </c>
      <c r="L66" s="1">
        <v>42712</v>
      </c>
      <c r="M66" t="s">
        <v>389</v>
      </c>
      <c r="N66" t="s">
        <v>390</v>
      </c>
      <c r="O66" t="s">
        <v>391</v>
      </c>
      <c r="S66" t="b">
        <v>1</v>
      </c>
      <c r="U66" s="2">
        <f>HYPERLINK("https://sbirkapp.gov.cz/detail/SPPG6FO4U6UQESAY", "https://sbirkapp.gov.cz/detail/SPPG6FO4U6UQESAY")</f>
        <v>0</v>
      </c>
      <c r="V66" t="s">
        <v>392</v>
      </c>
      <c r="W66">
        <v>1</v>
      </c>
    </row>
    <row r="67" spans="1:23">
      <c r="A67" t="s">
        <v>23</v>
      </c>
      <c r="B67" t="s">
        <v>24</v>
      </c>
      <c r="C67" t="s">
        <v>25</v>
      </c>
      <c r="D67" t="s">
        <v>26</v>
      </c>
      <c r="E67" t="s">
        <v>393</v>
      </c>
      <c r="F67" t="s">
        <v>89</v>
      </c>
      <c r="G67" t="s">
        <v>394</v>
      </c>
      <c r="H67" s="1">
        <v>42836</v>
      </c>
      <c r="I67" s="1">
        <v>44813.44787145608</v>
      </c>
      <c r="J67" t="s">
        <v>395</v>
      </c>
      <c r="K67" t="s">
        <v>197</v>
      </c>
      <c r="L67" s="1">
        <v>42850</v>
      </c>
      <c r="M67" t="s">
        <v>396</v>
      </c>
      <c r="N67" t="s">
        <v>397</v>
      </c>
      <c r="O67" t="s">
        <v>398</v>
      </c>
      <c r="S67" t="b">
        <v>1</v>
      </c>
      <c r="U67" s="2">
        <f>HYPERLINK("https://sbirkapp.gov.cz/detail/SPPQAKJSRGVKL63Y", "https://sbirkapp.gov.cz/detail/SPPQAKJSRGVKL63Y")</f>
        <v>0</v>
      </c>
      <c r="V67" t="s">
        <v>399</v>
      </c>
      <c r="W67">
        <v>1</v>
      </c>
    </row>
    <row r="68" spans="1:23">
      <c r="A68" t="s">
        <v>23</v>
      </c>
      <c r="B68" t="s">
        <v>24</v>
      </c>
      <c r="C68" t="s">
        <v>25</v>
      </c>
      <c r="D68" t="s">
        <v>26</v>
      </c>
      <c r="E68" t="s">
        <v>400</v>
      </c>
      <c r="F68" t="s">
        <v>89</v>
      </c>
      <c r="G68" t="s">
        <v>401</v>
      </c>
      <c r="H68" s="1">
        <v>41793</v>
      </c>
      <c r="I68" s="1">
        <v>44813.43182669043</v>
      </c>
      <c r="J68" t="s">
        <v>402</v>
      </c>
      <c r="K68" t="s">
        <v>197</v>
      </c>
      <c r="L68" s="1">
        <v>41803</v>
      </c>
      <c r="M68" t="s">
        <v>396</v>
      </c>
      <c r="N68" t="s">
        <v>397</v>
      </c>
      <c r="Q68" t="s">
        <v>403</v>
      </c>
      <c r="S68" t="b">
        <v>1</v>
      </c>
      <c r="U68" s="2">
        <f>HYPERLINK("https://sbirkapp.gov.cz/detail/SPPGN4F37TJ57H2Y", "https://sbirkapp.gov.cz/detail/SPPGN4F37TJ57H2Y")</f>
        <v>0</v>
      </c>
      <c r="V68" t="s">
        <v>404</v>
      </c>
      <c r="W68">
        <v>1</v>
      </c>
    </row>
    <row r="69" spans="1:23">
      <c r="A69" t="s">
        <v>23</v>
      </c>
      <c r="B69" t="s">
        <v>24</v>
      </c>
      <c r="C69" t="s">
        <v>25</v>
      </c>
      <c r="D69" t="s">
        <v>26</v>
      </c>
      <c r="E69" t="s">
        <v>405</v>
      </c>
      <c r="F69" t="s">
        <v>28</v>
      </c>
      <c r="G69" t="s">
        <v>406</v>
      </c>
      <c r="H69" s="1">
        <v>43186</v>
      </c>
      <c r="I69" s="1">
        <v>44813.42868014832</v>
      </c>
      <c r="J69" t="s">
        <v>407</v>
      </c>
      <c r="K69" t="s">
        <v>197</v>
      </c>
      <c r="L69" s="1">
        <v>43187</v>
      </c>
      <c r="M69" t="s">
        <v>408</v>
      </c>
      <c r="N69" t="s">
        <v>409</v>
      </c>
      <c r="S69" t="b">
        <v>1</v>
      </c>
      <c r="U69" s="2">
        <f>HYPERLINK("https://sbirkapp.gov.cz/detail/SPPWH6Q2XYL5UM6I", "https://sbirkapp.gov.cz/detail/SPPWH6Q2XYL5UM6I")</f>
        <v>0</v>
      </c>
      <c r="V69" t="s">
        <v>410</v>
      </c>
      <c r="W69">
        <v>1</v>
      </c>
    </row>
    <row r="70" spans="1:23">
      <c r="A70" t="s">
        <v>23</v>
      </c>
      <c r="B70" t="s">
        <v>24</v>
      </c>
      <c r="C70" t="s">
        <v>25</v>
      </c>
      <c r="D70" t="s">
        <v>26</v>
      </c>
      <c r="E70" t="s">
        <v>411</v>
      </c>
      <c r="F70" t="s">
        <v>28</v>
      </c>
      <c r="G70" t="s">
        <v>412</v>
      </c>
      <c r="H70" s="1">
        <v>43809</v>
      </c>
      <c r="I70" s="1">
        <v>44813.35558311635</v>
      </c>
      <c r="J70" t="s">
        <v>413</v>
      </c>
      <c r="K70" t="s">
        <v>197</v>
      </c>
      <c r="L70" s="1">
        <v>43815</v>
      </c>
      <c r="M70" t="s">
        <v>414</v>
      </c>
      <c r="N70" t="s">
        <v>415</v>
      </c>
      <c r="S70" t="b">
        <v>1</v>
      </c>
      <c r="U70" s="2">
        <f>HYPERLINK("https://sbirkapp.gov.cz/detail/SPP4ZK6YEWGE6YWI", "https://sbirkapp.gov.cz/detail/SPP4ZK6YEWGE6YWI")</f>
        <v>0</v>
      </c>
      <c r="V70" t="s">
        <v>416</v>
      </c>
      <c r="W70">
        <v>1</v>
      </c>
    </row>
    <row r="71" spans="1:23">
      <c r="A71" t="s">
        <v>23</v>
      </c>
      <c r="B71" t="s">
        <v>24</v>
      </c>
      <c r="C71" t="s">
        <v>25</v>
      </c>
      <c r="D71" t="s">
        <v>26</v>
      </c>
      <c r="E71" t="s">
        <v>417</v>
      </c>
      <c r="F71" t="s">
        <v>28</v>
      </c>
      <c r="G71" t="s">
        <v>418</v>
      </c>
      <c r="H71" s="1">
        <v>43809</v>
      </c>
      <c r="I71" s="1">
        <v>44813.35296273868</v>
      </c>
      <c r="J71" t="s">
        <v>413</v>
      </c>
      <c r="K71" t="s">
        <v>197</v>
      </c>
      <c r="L71" s="1">
        <v>43815</v>
      </c>
      <c r="M71" t="s">
        <v>215</v>
      </c>
      <c r="N71" t="s">
        <v>216</v>
      </c>
      <c r="Q71" t="s">
        <v>419</v>
      </c>
      <c r="S71" t="b">
        <v>1</v>
      </c>
      <c r="U71" s="2">
        <f>HYPERLINK("https://sbirkapp.gov.cz/detail/SPPUERVYMS6ND4YE", "https://sbirkapp.gov.cz/detail/SPPUERVYMS6ND4YE")</f>
        <v>0</v>
      </c>
      <c r="V71" t="s">
        <v>420</v>
      </c>
      <c r="W71">
        <v>1</v>
      </c>
    </row>
    <row r="72" spans="1:23">
      <c r="A72" t="s">
        <v>23</v>
      </c>
      <c r="B72" t="s">
        <v>24</v>
      </c>
      <c r="C72" t="s">
        <v>25</v>
      </c>
      <c r="D72" t="s">
        <v>26</v>
      </c>
      <c r="E72" t="s">
        <v>421</v>
      </c>
      <c r="F72" t="s">
        <v>89</v>
      </c>
      <c r="G72" t="s">
        <v>422</v>
      </c>
      <c r="H72" s="1">
        <v>43914</v>
      </c>
      <c r="I72" s="1">
        <v>44813.34197898009</v>
      </c>
      <c r="J72" t="s">
        <v>423</v>
      </c>
      <c r="K72" t="s">
        <v>197</v>
      </c>
      <c r="L72" s="1">
        <v>43930</v>
      </c>
      <c r="M72" t="s">
        <v>424</v>
      </c>
      <c r="N72" t="s">
        <v>425</v>
      </c>
      <c r="S72" t="b">
        <v>1</v>
      </c>
      <c r="U72" s="2">
        <f>HYPERLINK("https://sbirkapp.gov.cz/detail/SPPXOHBT2T4KRCWM", "https://sbirkapp.gov.cz/detail/SPPXOHBT2T4KRCWM")</f>
        <v>0</v>
      </c>
      <c r="V72" t="s">
        <v>426</v>
      </c>
      <c r="W72">
        <v>1</v>
      </c>
    </row>
    <row r="73" spans="1:23">
      <c r="A73" t="s">
        <v>23</v>
      </c>
      <c r="B73" t="s">
        <v>24</v>
      </c>
      <c r="C73" t="s">
        <v>25</v>
      </c>
      <c r="D73" t="s">
        <v>26</v>
      </c>
      <c r="E73" t="s">
        <v>427</v>
      </c>
      <c r="F73" t="s">
        <v>89</v>
      </c>
      <c r="G73" t="s">
        <v>428</v>
      </c>
      <c r="H73" s="1">
        <v>44502</v>
      </c>
      <c r="I73" s="1">
        <v>44812.4635313707</v>
      </c>
      <c r="J73" t="s">
        <v>429</v>
      </c>
      <c r="K73" t="s">
        <v>197</v>
      </c>
      <c r="L73" s="1">
        <v>44524</v>
      </c>
      <c r="M73" t="s">
        <v>389</v>
      </c>
      <c r="N73" t="s">
        <v>390</v>
      </c>
      <c r="O73" t="s">
        <v>391</v>
      </c>
      <c r="S73" t="b">
        <v>1</v>
      </c>
      <c r="U73" s="2">
        <f>HYPERLINK("https://sbirkapp.gov.cz/detail/SPPBLPXSZN7YWG24", "https://sbirkapp.gov.cz/detail/SPPBLPXSZN7YWG24")</f>
        <v>0</v>
      </c>
      <c r="V73" t="s">
        <v>430</v>
      </c>
      <c r="W73">
        <v>1</v>
      </c>
    </row>
    <row r="74" spans="1:23">
      <c r="A74" t="s">
        <v>23</v>
      </c>
      <c r="B74" t="s">
        <v>24</v>
      </c>
      <c r="C74" t="s">
        <v>25</v>
      </c>
      <c r="D74" t="s">
        <v>26</v>
      </c>
      <c r="E74" t="s">
        <v>431</v>
      </c>
      <c r="F74" t="s">
        <v>89</v>
      </c>
      <c r="G74" t="s">
        <v>432</v>
      </c>
      <c r="H74" s="1">
        <v>41709</v>
      </c>
      <c r="I74" s="1">
        <v>44812.4587401842</v>
      </c>
      <c r="J74" t="s">
        <v>433</v>
      </c>
      <c r="K74" t="s">
        <v>197</v>
      </c>
      <c r="L74" s="1">
        <v>41722</v>
      </c>
      <c r="M74" t="s">
        <v>389</v>
      </c>
      <c r="N74" t="s">
        <v>390</v>
      </c>
      <c r="Q74" t="s">
        <v>434</v>
      </c>
      <c r="S74" t="b">
        <v>1</v>
      </c>
      <c r="U74" s="2">
        <f>HYPERLINK("https://sbirkapp.gov.cz/detail/SPPY4DBP6LGE6PIA", "https://sbirkapp.gov.cz/detail/SPPY4DBP6LGE6PIA")</f>
        <v>0</v>
      </c>
      <c r="V74" t="s">
        <v>435</v>
      </c>
      <c r="W74">
        <v>1</v>
      </c>
    </row>
    <row r="75" spans="1:23">
      <c r="A75" t="s">
        <v>23</v>
      </c>
      <c r="B75" t="s">
        <v>24</v>
      </c>
      <c r="C75" t="s">
        <v>25</v>
      </c>
      <c r="D75" t="s">
        <v>26</v>
      </c>
      <c r="E75" t="s">
        <v>436</v>
      </c>
      <c r="F75" t="s">
        <v>89</v>
      </c>
      <c r="G75" t="s">
        <v>437</v>
      </c>
      <c r="H75" s="1">
        <v>44789</v>
      </c>
      <c r="I75" s="1">
        <v>44791.3705612652</v>
      </c>
      <c r="J75" t="s">
        <v>438</v>
      </c>
      <c r="K75" t="s">
        <v>31</v>
      </c>
      <c r="M75" t="s">
        <v>154</v>
      </c>
      <c r="N75" t="s">
        <v>155</v>
      </c>
      <c r="O75" t="s">
        <v>439</v>
      </c>
      <c r="R75" t="s">
        <v>440</v>
      </c>
      <c r="S75" t="b">
        <v>0</v>
      </c>
      <c r="T75" s="1">
        <v>45352</v>
      </c>
      <c r="U75" s="2">
        <f>HYPERLINK("https://sbirkapp.gov.cz/detail/SPPEBCF566YACA2C", "https://sbirkapp.gov.cz/detail/SPPEBCF566YACA2C")</f>
        <v>0</v>
      </c>
      <c r="V75" t="s">
        <v>441</v>
      </c>
      <c r="W75">
        <v>4</v>
      </c>
    </row>
    <row r="76" spans="1:23">
      <c r="A76" t="s">
        <v>23</v>
      </c>
      <c r="B76" t="s">
        <v>24</v>
      </c>
      <c r="C76" t="s">
        <v>25</v>
      </c>
      <c r="D76" t="s">
        <v>26</v>
      </c>
      <c r="E76" t="s">
        <v>442</v>
      </c>
      <c r="F76" t="s">
        <v>89</v>
      </c>
      <c r="G76" t="s">
        <v>443</v>
      </c>
      <c r="H76" s="1">
        <v>44761</v>
      </c>
      <c r="I76" s="1">
        <v>44762.54105362748</v>
      </c>
      <c r="J76" t="s">
        <v>444</v>
      </c>
      <c r="K76" t="s">
        <v>31</v>
      </c>
      <c r="M76" t="s">
        <v>279</v>
      </c>
      <c r="N76" t="s">
        <v>280</v>
      </c>
      <c r="S76" t="b">
        <v>1</v>
      </c>
      <c r="U76" s="2">
        <f>HYPERLINK("https://sbirkapp.gov.cz/detail/SPP32L26NO3KICF4", "https://sbirkapp.gov.cz/detail/SPP32L26NO3KICF4")</f>
        <v>0</v>
      </c>
      <c r="V76" t="s">
        <v>445</v>
      </c>
      <c r="W76">
        <v>1</v>
      </c>
    </row>
    <row r="77" spans="1:23">
      <c r="A77" t="s">
        <v>23</v>
      </c>
      <c r="B77" t="s">
        <v>24</v>
      </c>
      <c r="C77" t="s">
        <v>25</v>
      </c>
      <c r="D77" t="s">
        <v>26</v>
      </c>
      <c r="E77" t="s">
        <v>446</v>
      </c>
      <c r="F77" t="s">
        <v>28</v>
      </c>
      <c r="G77" t="s">
        <v>447</v>
      </c>
      <c r="H77" s="1">
        <v>44733</v>
      </c>
      <c r="I77" s="1">
        <v>44743.43956560169</v>
      </c>
      <c r="J77" t="s">
        <v>448</v>
      </c>
      <c r="K77" t="s">
        <v>31</v>
      </c>
      <c r="M77" t="s">
        <v>449</v>
      </c>
      <c r="N77" t="s">
        <v>450</v>
      </c>
      <c r="S77" t="b">
        <v>1</v>
      </c>
      <c r="U77" s="2">
        <f>HYPERLINK("https://sbirkapp.gov.cz/detail/SPP7XJIMRDUA5LI4", "https://sbirkapp.gov.cz/detail/SPP7XJIMRDUA5LI4")</f>
        <v>0</v>
      </c>
      <c r="V77" t="s">
        <v>451</v>
      </c>
      <c r="W77">
        <v>2</v>
      </c>
    </row>
    <row r="78" spans="1:23">
      <c r="A78" t="s">
        <v>23</v>
      </c>
      <c r="B78" t="s">
        <v>24</v>
      </c>
      <c r="C78" t="s">
        <v>25</v>
      </c>
      <c r="D78" t="s">
        <v>26</v>
      </c>
      <c r="E78" t="s">
        <v>452</v>
      </c>
      <c r="F78" t="s">
        <v>28</v>
      </c>
      <c r="G78" t="s">
        <v>226</v>
      </c>
      <c r="H78" s="1">
        <v>44712</v>
      </c>
      <c r="I78" s="1">
        <v>44714.46508567213</v>
      </c>
      <c r="J78" t="s">
        <v>453</v>
      </c>
      <c r="K78" t="s">
        <v>31</v>
      </c>
      <c r="M78" t="s">
        <v>32</v>
      </c>
      <c r="N78" t="s">
        <v>33</v>
      </c>
      <c r="O78" t="s">
        <v>345</v>
      </c>
      <c r="R78" t="s">
        <v>346</v>
      </c>
      <c r="S78" t="b">
        <v>0</v>
      </c>
      <c r="T78" s="1">
        <v>45034</v>
      </c>
      <c r="U78" s="2">
        <f>HYPERLINK("https://sbirkapp.gov.cz/detail/SPPLQV2VYI7Q4GIW", "https://sbirkapp.gov.cz/detail/SPPLQV2VYI7Q4GIW")</f>
        <v>0</v>
      </c>
      <c r="V78" t="s">
        <v>454</v>
      </c>
      <c r="W78">
        <v>1</v>
      </c>
    </row>
    <row r="79" spans="1:23">
      <c r="A79" t="s">
        <v>23</v>
      </c>
      <c r="B79" t="s">
        <v>24</v>
      </c>
      <c r="C79" t="s">
        <v>25</v>
      </c>
      <c r="D79" t="s">
        <v>26</v>
      </c>
      <c r="E79" t="s">
        <v>455</v>
      </c>
      <c r="F79" t="s">
        <v>28</v>
      </c>
      <c r="G79" t="s">
        <v>456</v>
      </c>
      <c r="H79" s="1">
        <v>44473</v>
      </c>
      <c r="I79" s="1">
        <v>44658.38650575196</v>
      </c>
      <c r="J79" t="s">
        <v>457</v>
      </c>
      <c r="K79" t="s">
        <v>197</v>
      </c>
      <c r="L79" s="1">
        <v>44481</v>
      </c>
      <c r="M79" t="s">
        <v>221</v>
      </c>
      <c r="N79" t="s">
        <v>222</v>
      </c>
      <c r="Q79" t="s">
        <v>458</v>
      </c>
      <c r="S79" t="b">
        <v>1</v>
      </c>
      <c r="U79" s="2">
        <f>HYPERLINK("https://sbirkapp.gov.cz/detail/SPPSHEVIL2G347RU", "https://sbirkapp.gov.cz/detail/SPPSHEVIL2G347RU")</f>
        <v>0</v>
      </c>
      <c r="V79" t="s">
        <v>459</v>
      </c>
      <c r="W79">
        <v>1</v>
      </c>
    </row>
    <row r="80" spans="1:23">
      <c r="A80" t="s">
        <v>23</v>
      </c>
      <c r="B80" t="s">
        <v>24</v>
      </c>
      <c r="C80" t="s">
        <v>25</v>
      </c>
      <c r="D80" t="s">
        <v>26</v>
      </c>
      <c r="E80" t="s">
        <v>460</v>
      </c>
      <c r="F80" t="s">
        <v>28</v>
      </c>
      <c r="G80" t="s">
        <v>461</v>
      </c>
      <c r="H80" s="1">
        <v>44543</v>
      </c>
      <c r="I80" s="1">
        <v>44658.38335931081</v>
      </c>
      <c r="J80" t="s">
        <v>457</v>
      </c>
      <c r="K80" t="s">
        <v>197</v>
      </c>
      <c r="L80" s="1">
        <v>44547</v>
      </c>
      <c r="M80" t="s">
        <v>221</v>
      </c>
      <c r="N80" t="s">
        <v>222</v>
      </c>
      <c r="O80" t="s">
        <v>223</v>
      </c>
      <c r="S80" t="b">
        <v>1</v>
      </c>
      <c r="U80" s="2">
        <f>HYPERLINK("https://sbirkapp.gov.cz/detail/SPPGZ44Q6Z43FMRK", "https://sbirkapp.gov.cz/detail/SPPGZ44Q6Z43FMRK")</f>
        <v>0</v>
      </c>
      <c r="V80" t="s">
        <v>462</v>
      </c>
      <c r="W80">
        <v>1</v>
      </c>
    </row>
    <row r="81" spans="1:23">
      <c r="A81" t="s">
        <v>23</v>
      </c>
      <c r="B81" t="s">
        <v>24</v>
      </c>
      <c r="C81" t="s">
        <v>25</v>
      </c>
      <c r="D81" t="s">
        <v>26</v>
      </c>
      <c r="E81" t="s">
        <v>463</v>
      </c>
      <c r="F81" t="s">
        <v>28</v>
      </c>
      <c r="G81" t="s">
        <v>226</v>
      </c>
      <c r="H81" s="1">
        <v>44621</v>
      </c>
      <c r="I81" s="1">
        <v>44636.66118272219</v>
      </c>
      <c r="J81" t="s">
        <v>464</v>
      </c>
      <c r="K81" t="s">
        <v>31</v>
      </c>
      <c r="M81" t="s">
        <v>32</v>
      </c>
      <c r="N81" t="s">
        <v>33</v>
      </c>
      <c r="P81" t="s">
        <v>465</v>
      </c>
      <c r="Q81" t="s">
        <v>466</v>
      </c>
      <c r="R81" t="s">
        <v>346</v>
      </c>
      <c r="S81" t="b">
        <v>0</v>
      </c>
      <c r="T81" s="1">
        <v>45034</v>
      </c>
      <c r="U81" s="2">
        <f>HYPERLINK("https://sbirkapp.gov.cz/detail/SPPZ2PJOWJQCZ5QS", "https://sbirkapp.gov.cz/detail/SPPZ2PJOWJQCZ5QS")</f>
        <v>0</v>
      </c>
      <c r="V81" t="s">
        <v>467</v>
      </c>
      <c r="W81">
        <v>2</v>
      </c>
    </row>
    <row r="82" spans="1:23">
      <c r="A82" t="s">
        <v>23</v>
      </c>
      <c r="B82" t="s">
        <v>24</v>
      </c>
      <c r="C82" t="s">
        <v>25</v>
      </c>
      <c r="D82" t="s">
        <v>26</v>
      </c>
      <c r="E82" t="s">
        <v>468</v>
      </c>
      <c r="F82" t="s">
        <v>28</v>
      </c>
      <c r="G82" t="s">
        <v>469</v>
      </c>
      <c r="H82" s="1">
        <v>44621</v>
      </c>
      <c r="I82" s="1">
        <v>44636.52101340284</v>
      </c>
      <c r="J82" t="s">
        <v>464</v>
      </c>
      <c r="K82" t="s">
        <v>31</v>
      </c>
      <c r="M82" t="s">
        <v>73</v>
      </c>
      <c r="N82" t="s">
        <v>74</v>
      </c>
      <c r="Q82" t="s">
        <v>470</v>
      </c>
      <c r="R82" t="s">
        <v>172</v>
      </c>
      <c r="S82" t="b">
        <v>0</v>
      </c>
      <c r="T82" s="1">
        <v>45559</v>
      </c>
      <c r="U82" s="2">
        <f>HYPERLINK("https://sbirkapp.gov.cz/detail/SPPRYJ37MDUJSKXW", "https://sbirkapp.gov.cz/detail/SPPRYJ37MDUJSKXW")</f>
        <v>0</v>
      </c>
      <c r="V82" t="s">
        <v>471</v>
      </c>
      <c r="W82">
        <v>1</v>
      </c>
    </row>
    <row r="83" spans="1:23">
      <c r="A83" t="s">
        <v>23</v>
      </c>
      <c r="B83" t="s">
        <v>24</v>
      </c>
      <c r="C83" t="s">
        <v>25</v>
      </c>
      <c r="D83" t="s">
        <v>26</v>
      </c>
      <c r="E83" t="s">
        <v>472</v>
      </c>
      <c r="F83" t="s">
        <v>89</v>
      </c>
      <c r="G83" t="s">
        <v>152</v>
      </c>
      <c r="H83" s="1">
        <v>43809</v>
      </c>
      <c r="I83" s="1">
        <v>44635.41739930412</v>
      </c>
      <c r="J83" t="s">
        <v>413</v>
      </c>
      <c r="K83" t="s">
        <v>197</v>
      </c>
      <c r="L83" s="1">
        <v>43815</v>
      </c>
      <c r="M83" t="s">
        <v>154</v>
      </c>
      <c r="N83" t="s">
        <v>155</v>
      </c>
      <c r="Q83" t="s">
        <v>473</v>
      </c>
      <c r="R83" t="s">
        <v>474</v>
      </c>
      <c r="S83" t="b">
        <v>0</v>
      </c>
      <c r="T83" s="1">
        <v>45352</v>
      </c>
      <c r="U83" s="2">
        <f>HYPERLINK("https://sbirkapp.gov.cz/detail/SPPN3L3UWKOV2XMM", "https://sbirkapp.gov.cz/detail/SPPN3L3UWKOV2XMM")</f>
        <v>0</v>
      </c>
      <c r="V83" t="s">
        <v>475</v>
      </c>
      <c r="W83">
        <v>2</v>
      </c>
    </row>
    <row r="84" spans="1:23">
      <c r="A84" t="s">
        <v>23</v>
      </c>
      <c r="B84" t="s">
        <v>24</v>
      </c>
      <c r="C84" t="s">
        <v>25</v>
      </c>
      <c r="D84" t="s">
        <v>26</v>
      </c>
      <c r="E84" t="s">
        <v>476</v>
      </c>
      <c r="F84" t="s">
        <v>89</v>
      </c>
      <c r="G84" t="s">
        <v>477</v>
      </c>
      <c r="H84" s="1">
        <v>44628</v>
      </c>
      <c r="I84" s="1">
        <v>44635.41157875854</v>
      </c>
      <c r="J84" t="s">
        <v>478</v>
      </c>
      <c r="K84" t="s">
        <v>31</v>
      </c>
      <c r="M84" t="s">
        <v>154</v>
      </c>
      <c r="N84" t="s">
        <v>155</v>
      </c>
      <c r="R84" t="s">
        <v>440</v>
      </c>
      <c r="S84" t="b">
        <v>0</v>
      </c>
      <c r="T84" s="1">
        <v>45352</v>
      </c>
      <c r="U84" s="2">
        <f>HYPERLINK("https://sbirkapp.gov.cz/detail/SPPJ5CL6ISEH74CG", "https://sbirkapp.gov.cz/detail/SPPJ5CL6ISEH74CG")</f>
        <v>0</v>
      </c>
      <c r="V84" t="s">
        <v>479</v>
      </c>
      <c r="W84">
        <v>3</v>
      </c>
    </row>
    <row r="85" spans="1:23">
      <c r="A85" t="s">
        <v>23</v>
      </c>
      <c r="B85" t="s">
        <v>24</v>
      </c>
      <c r="C85" t="s">
        <v>25</v>
      </c>
      <c r="D85" t="s">
        <v>26</v>
      </c>
      <c r="E85" t="s">
        <v>480</v>
      </c>
      <c r="F85" t="s">
        <v>28</v>
      </c>
      <c r="G85" t="s">
        <v>226</v>
      </c>
      <c r="H85" s="1">
        <v>44284</v>
      </c>
      <c r="I85" s="1">
        <v>44601.31428658636</v>
      </c>
      <c r="J85" t="s">
        <v>481</v>
      </c>
      <c r="K85" t="s">
        <v>197</v>
      </c>
      <c r="L85" s="1">
        <v>44299</v>
      </c>
      <c r="M85" t="s">
        <v>32</v>
      </c>
      <c r="N85" t="s">
        <v>482</v>
      </c>
      <c r="R85" t="s">
        <v>345</v>
      </c>
      <c r="S85" t="b">
        <v>0</v>
      </c>
      <c r="T85" s="1">
        <v>44651</v>
      </c>
      <c r="U85" s="2">
        <f>HYPERLINK("https://sbirkapp.gov.cz/detail/SPPQPZ2YXVXNMGK2", "https://sbirkapp.gov.cz/detail/SPPQPZ2YXVXNMGK2")</f>
        <v>0</v>
      </c>
      <c r="V85" t="s">
        <v>483</v>
      </c>
      <c r="W8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2026-08-17T22:16:10Z</dcterms:created>
  <dcterms:modified xsi:type="dcterms:W3CDTF">2026-08-17T22:16:10Z</dcterms:modified>
</cp:coreProperties>
</file>