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<sst xmlns="http://schemas.openxmlformats.org/spreadsheetml/2006/main" count="1100" uniqueCount="455">
  <si>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</si>
  <si>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</si>
  <si>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</si>
  <si>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</si>
  <si>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</si>
  <si>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</si>
  <si>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</si>
  <si>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</si>
  <si>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</si>
  <si>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</si>
  <si>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</si>
  <si>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</si>
  <si>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</si>
  <si>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</si>
  <si>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</si>
  <si>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</si>
  <si>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</si>
  <si>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</si>
  <si>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</si>
  <si>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</si>
  <si>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</si>
  <si>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</si>
  <si>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</si>
  <si>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Olomouc</t>
  </si>
  <si>
    <t>00299308</t>
  </si>
  <si>
    <t>kazbzri</t>
  </si>
  <si>
    <t>Olomoucký kraj</t>
  </si>
  <si>
    <t>2/2026</t>
  </si>
  <si>
    <t>Obecně závazná vyhláška</t>
  </si>
  <si>
    <t>Obecně závazná vyhláška o nočním klidu</t>
  </si>
  <si>
    <t>2026-03-25</t>
  </si>
  <si>
    <t>Běžný</t>
  </si>
  <si>
    <t>noční klid</t>
  </si>
  <si>
    <t>zákon č. 251/2016 Sb., o některých přestupcích - § 5 odst. 7</t>
  </si>
  <si>
    <t xml:space="preserve">1/2025: Obecně závazná vyhláška o nočním klidu; 3/2025: Obecně závazná vyhláška kterou se doplňuje a mění obecně závazná vyhláška č. 1/2025,  o nočním klidu ; 6/2025: Obecně závazná vyhláška kterou se doplňuje obecně závazná vyhláška č. 1/2025,  o nočním klidu, ve znění vyhlášky č.  3/2025 kterou se doplňuje a mění obecně závazná vyhláška č. 1/2025,  o nočním klidu </t>
  </si>
  <si>
    <t>1661889471</t>
  </si>
  <si>
    <t>1/2026</t>
  </si>
  <si>
    <t>Obecně závazná vyhláška o zákazu konzumace alkoholických nápojů a žebrání na veřejných prostranstvích statutárního města Olomouce</t>
  </si>
  <si>
    <t>veřejný pořádek - konzumace alkoholu; veřejný pořádek - žebrání</t>
  </si>
  <si>
    <t>zákon č. 128/2000 Sb., o obcích - § 10 písm. a) - konzumace alkoholu; zákon č. 128/2000 Sb., o obcích - § 10 písm. a) - žebrání</t>
  </si>
  <si>
    <t>2/2024: Obecně závazná vyhláška o zákazu konzumace alkoholických nápojů a žebrání na veřejných prostranstvích statutárního města Olomouce; 8/2024: Obecně závazná vyhláška kterou se doplňuje obecně závazná vyhláška č. 2/2024, o zákazu konzumace alkoholických nápojů a žebrání na veřejných prostranstvích statutárního města Olomouce; 2/2025: Obecně závazná vyhláška kterou se doplňuje a mění obecně závazná vyhláška č. 2/2024, o zákazu konzumace alkoholických nápojů a žebrání na veřejných prostranstvích statutárního města Olomouce, ve znění obecně závazné vyhlášky č. 8/2024, kterou se doplňuje obecně závazná vyhláška č. 2/2024, o zákazu konzumace alkoholických nápojů a žebrání na veřejných prostranstvích statutárního města Olomouce</t>
  </si>
  <si>
    <t>1661866741</t>
  </si>
  <si>
    <t>11/2025</t>
  </si>
  <si>
    <t>Obecně závazná vyhláška kterou se vydává Cenová mapa stavebních pozemků na území statutárního města Olomouce pro rok 2026</t>
  </si>
  <si>
    <t>2026-01-01</t>
  </si>
  <si>
    <t>cenové mapy</t>
  </si>
  <si>
    <t>zákon č. 151/1997 Sb., o oceňování majetku - § 33 odst. 2</t>
  </si>
  <si>
    <t>12/2024: Obecně závazná vyhláška kterou se vydává Cenová mapa stavebních pozemků na území statutárního města Olomouce pro rok 2025</t>
  </si>
  <si>
    <t>1621204421</t>
  </si>
  <si>
    <t>10/2025</t>
  </si>
  <si>
    <t>Obecně závazná vyhláška Požární řád statutárního města Olomouce</t>
  </si>
  <si>
    <t>2025-12-30</t>
  </si>
  <si>
    <t>požární ochrana - požární řád</t>
  </si>
  <si>
    <t>zákon č. 133/1985 Sb., o požární ochraně - § 29 odst. 1 písm. o) bod 1</t>
  </si>
  <si>
    <t>8/2020: Obecně závazná vyhláška - Požární řád statutárního města Olomouce</t>
  </si>
  <si>
    <t>1621135496</t>
  </si>
  <si>
    <t>9/2025</t>
  </si>
  <si>
    <t>Obecně závazná vyhláška, kterou se doplňuje a mění obecně závazná vyhláška č. 12/2023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</si>
  <si>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</si>
  <si>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</si>
  <si>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12/2023: Obecně závazná vyhláška o místním poplatku za užívání veřejného prostranství</t>
  </si>
  <si>
    <t>1621128602</t>
  </si>
  <si>
    <t>8/2025</t>
  </si>
  <si>
    <t>Obecně závazná vyhláška, kterou se doplňuje a mění obecně závazná vyhláška č. 10/2024,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</si>
  <si>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</si>
  <si>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</si>
  <si>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10/2024: Obecně závazná vyhláška o místním poplatku za obecní systém odpadového hospodářství</t>
  </si>
  <si>
    <t>1621089994</t>
  </si>
  <si>
    <t>7/2025</t>
  </si>
  <si>
    <t>Obecně závazná vyhláška o regulaci zacházení s pyrotechnickými výrobky</t>
  </si>
  <si>
    <t>2025-12-01</t>
  </si>
  <si>
    <t>pyrotechnické výrobky</t>
  </si>
  <si>
    <t>zákon č. 206/2015 Sb., zákon o pyrotechnice - § 35c</t>
  </si>
  <si>
    <t>4/2024: Obecně závazná vyhláška, kterou se reguluje používání zábavní pyrotechniky na území statutárního města Olomouce</t>
  </si>
  <si>
    <t>1600973321</t>
  </si>
  <si>
    <t>6/2025</t>
  </si>
  <si>
    <t xml:space="preserve">Obecně závazná vyhláška kterou se doplňuje obecně závazná vyhláška č. 1/2025,  o nočním klidu, ve znění vyhlášky č.  3/2025 kterou se doplňuje a mění obecně závazná vyhláška č. 1/2025,  o nočním klidu </t>
  </si>
  <si>
    <t>2025-11-19</t>
  </si>
  <si>
    <t>1/2025: Obecně závazná vyhláška o nočním klidu</t>
  </si>
  <si>
    <t>2/2026: Obecně závazná vyhláška o nočním klidu</t>
  </si>
  <si>
    <t>1600962282</t>
  </si>
  <si>
    <t>5/2025</t>
  </si>
  <si>
    <t>Obecně závazná vyhláška o školských obvodech základních škol,  jejichž zřizovatelem je statutární město Olomouc</t>
  </si>
  <si>
    <t>2025-09-18</t>
  </si>
  <si>
    <t>školské obvody - základní školy</t>
  </si>
  <si>
    <t>zákon č. 561/2004 Sb., školský zákon - § 178 odst. 2 písm. b)</t>
  </si>
  <si>
    <t>2/2023: Obecně závazná vyhláška o školských obvodech základních škol,  jejichž zřizovatelem je statutární město Olomouc</t>
  </si>
  <si>
    <t>1572798109</t>
  </si>
  <si>
    <t>4/2025</t>
  </si>
  <si>
    <t>Obecně závazná vyhláška o školských obvodech mateřských škol,  jejichž zřizovatelem je statutární město Olomouc</t>
  </si>
  <si>
    <t>školské obvody - mateřské školy</t>
  </si>
  <si>
    <t>zákon č. 561/2004 Sb., školský zákon - § 179 odst. 3 a § 178 odst. 2 písm. b)</t>
  </si>
  <si>
    <t>1/2023: Obecně závazná vyhláška o školských obvodech mateřských škol,  jejichž zřizovatelem je statutární město Olomouc</t>
  </si>
  <si>
    <t>1572784803</t>
  </si>
  <si>
    <t>3/2025</t>
  </si>
  <si>
    <t xml:space="preserve">Obecně závazná vyhláška kterou se doplňuje a mění obecně závazná vyhláška č. 1/2025,  o nočním klidu </t>
  </si>
  <si>
    <t>2025-06-18</t>
  </si>
  <si>
    <t>1533541824</t>
  </si>
  <si>
    <t>2/2025</t>
  </si>
  <si>
    <t>Obecně závazná vyhláška kterou se doplňuje a mění obecně závazná vyhláška č. 2/2024, o zákazu konzumace alkoholických nápojů a žebrání na veřejných prostranstvích statutárního města Olomouce, ve znění obecně závazné vyhlášky č. 8/2024, kterou se doplňuje obecně závazná vyhláška č. 2/2024, o zákazu konzumace alkoholických nápojů a žebrání na veřejných prostranstvích statutárního města Olomouce</t>
  </si>
  <si>
    <t>2025-03-19</t>
  </si>
  <si>
    <t>2/2024: Obecně závazná vyhláška o zákazu konzumace alkoholických nápojů a žebrání na veřejných prostranstvích statutárního města Olomouce</t>
  </si>
  <si>
    <t>1/2026: Obecně závazná vyhláška o zákazu konzumace alkoholických nápojů a žebrání na veřejných prostranstvích statutárního města Olomouce</t>
  </si>
  <si>
    <t>1488595652</t>
  </si>
  <si>
    <t>1/2025</t>
  </si>
  <si>
    <t>3/2024: Obecně závazná vyhláška o nočním klidu ; 5/2024: Obecně závazná vyhláška kterou se doplňuje obecně závazná vyhláška č. 3/2024, o nočním klidu</t>
  </si>
  <si>
    <t xml:space="preserve">3/2025: Obecně závazná vyhláška kterou se doplňuje a mění obecně závazná vyhláška č. 1/2025,  o nočním klidu ; 6/2025: Obecně závazná vyhláška kterou se doplňuje obecně závazná vyhláška č. 1/2025,  o nočním klidu, ve znění vyhlášky č.  3/2025 kterou se doplňuje a mění obecně závazná vyhláška č. 1/2025,  o nočním klidu </t>
  </si>
  <si>
    <t>1488584469</t>
  </si>
  <si>
    <t>12/2024</t>
  </si>
  <si>
    <t>Obecně závazná vyhláška kterou se vydává Cenová mapa stavebních pozemků na území statutárního města Olomouce pro rok 2025</t>
  </si>
  <si>
    <t>2025-01-01</t>
  </si>
  <si>
    <t>15/2023: Obecně závazná vyhláška kterou se vydává Cenová mapa stavebních pozemků na území statutárního města Olomouce pro rok 2024</t>
  </si>
  <si>
    <t>11/2025: Obecně závazná vyhláška kterou se vydává Cenová mapa stavebních pozemků na území statutárního města Olomouce pro rok 2026</t>
  </si>
  <si>
    <t>1453037262</t>
  </si>
  <si>
    <t>11/2024</t>
  </si>
  <si>
    <t>Obecně závazná vyhláška k zajištění udržování čistoty ulic a jiných veřejných prostranství, k ochraně životního prostředí, zeleně v zástavbě a ostatní veřejné zeleně</t>
  </si>
  <si>
    <t>2024-12-31</t>
  </si>
  <si>
    <t>veřejný pořádek - údržba a ochrana veřejné zeleně</t>
  </si>
  <si>
    <t>zákon č. 128/2000 Sb., o obcích - § 10 písm. c) - údržba a ochrana veřejné zeleně</t>
  </si>
  <si>
    <t>4/2022: Obecně závazná vyhláška o udržování čistoty ulic a jiných veřejných prostranství, o ochraně veřejné zeleně a o užívání zařízení sloužících potřebám veřejnosti  ve městě Olomouci</t>
  </si>
  <si>
    <t>1452912938</t>
  </si>
  <si>
    <t>10/2024</t>
  </si>
  <si>
    <t>Obecně závazná vyhláška o místním poplatku za obecní systém odpadového hospodářství</t>
  </si>
  <si>
    <t>11/2023: Obecně závazná vyhláška o místním poplatku za obecní systém odpadového hospodářství</t>
  </si>
  <si>
    <t>8/2025: Obecně závazná vyhláška, kterou se doplňuje a mění obecně závazná vyhláška č. 10/2024,  o místním poplatku za obecní systém odpadového hospodářství</t>
  </si>
  <si>
    <t>1452908311</t>
  </si>
  <si>
    <t>9/2024</t>
  </si>
  <si>
    <t>Nařízení</t>
  </si>
  <si>
    <t>Nařízení, kterým se zrušuje nařízení statutárního města Olomouce č. 8/2023 o stanovení maximálních cen jízdného v městské hromadné dopravě na území statutárního města Olomouce</t>
  </si>
  <si>
    <t>2024-12-15</t>
  </si>
  <si>
    <t>zrušovací</t>
  </si>
  <si>
    <t>ústavní zákon č. 1/1993 Sb., Ústava České republiky - čl. 79 odst. 3 - zrušovací nařízení</t>
  </si>
  <si>
    <t>8/2023: Nařízení o stanovení maximálních cen jízdného v městské hromadné dopravě na území  statutárního města Olomouce</t>
  </si>
  <si>
    <t>1441903115</t>
  </si>
  <si>
    <t>8/2024</t>
  </si>
  <si>
    <t>Obecně závazná vyhláška kterou se doplňuje obecně závazná vyhláška č. 2/2024, o zákazu konzumace alkoholických nápojů a žebrání na veřejných prostranstvích statutárního města Olomouce</t>
  </si>
  <si>
    <t>2024-09-14</t>
  </si>
  <si>
    <t>2/2025: Obecně závazná vyhláška kterou se doplňuje a mění obecně závazná vyhláška č. 2/2024, o zákazu konzumace alkoholických nápojů a žebrání na veřejných prostranstvích statutárního města Olomouce, ve znění obecně závazné vyhlášky č. 8/2024, kterou se doplňuje obecně závazná vyhláška č. 2/2024, o zákazu konzumace alkoholických nápojů a žebrání na veřejných prostranstvích statutárního města Olomouce</t>
  </si>
  <si>
    <t>1409827934</t>
  </si>
  <si>
    <t>7/2024</t>
  </si>
  <si>
    <t>Obecně závazná vyhláška o stanovení místních koeficientů daně z nemovitých věcí na území statutárního města Olomouce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</si>
  <si>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</si>
  <si>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</si>
  <si>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9/2019: Obecně závazná vyhláška o stanovení koeficientů pro výpočet daně z nemovitých věcí na území statutárního města; 9/2021: Obecně závazná vyhláška, kterou se mění a doplňuje obecně závazná vyhláška č. 9/2019, o stanovení koeficientů pro výpočet daně z nemovitých věcí na území statutárního města Olomouce</t>
  </si>
  <si>
    <t>1409821187</t>
  </si>
  <si>
    <t>6/2024</t>
  </si>
  <si>
    <t>Nařízení, kterým se mění a doplňuje nařízení č. 10/2023, o placeném parkování v Olomouci</t>
  </si>
  <si>
    <t>2024-08-01</t>
  </si>
  <si>
    <t xml:space="preserve">pozemní komunikace - zpoplatnění stání a odstavení </t>
  </si>
  <si>
    <t xml:space="preserve">zákon č. 13/1997 Sb., o pozemních komunikacích - § 23 odst. 1 </t>
  </si>
  <si>
    <t>10/2023: Nařízení o placeném parkování v Olomouci</t>
  </si>
  <si>
    <t>1377844119</t>
  </si>
  <si>
    <t>5/2024</t>
  </si>
  <si>
    <t>Obecně závazná vyhláška kterou se doplňuje obecně závazná vyhláška č. 3/2024, o nočním klidu</t>
  </si>
  <si>
    <t>2024-06-26</t>
  </si>
  <si>
    <t xml:space="preserve">3/2024: Obecně závazná vyhláška o nočním klidu </t>
  </si>
  <si>
    <t>1370717602</t>
  </si>
  <si>
    <t>4/2024</t>
  </si>
  <si>
    <t>Obecně závazná vyhláška, kterou se reguluje používání zábavní pyrotechniky na území statutárního města Olomouce</t>
  </si>
  <si>
    <t>2024-03-27</t>
  </si>
  <si>
    <t>veřejný pořádek - pyrotechnika</t>
  </si>
  <si>
    <t>zákon č. 128/2000 Sb., o obcích - § 10 písm. a) - pyrotechnika</t>
  </si>
  <si>
    <t>7/2020: Obecně závazná vyhláška o zákazu používání zábavní pyrotechniky na území části města Svatý Kopeček</t>
  </si>
  <si>
    <t>7/2025: Obecně závazná vyhláška o regulaci zacházení s pyrotechnickými výrobky</t>
  </si>
  <si>
    <t>1328292004</t>
  </si>
  <si>
    <t>3/2024</t>
  </si>
  <si>
    <t xml:space="preserve">Obecně závazná vyhláška o nočním klidu </t>
  </si>
  <si>
    <t>3/2023: Obecně závazná vyhláška o nočním klidu; 6/2023: Obecně závazná vyhláška, kterou se mění a doplňuje obecně závazná vyhláška č. 3/2023, o nočním klidu</t>
  </si>
  <si>
    <t>5/2024: Obecně závazná vyhláška kterou se doplňuje obecně závazná vyhláška č. 3/2024, o nočním klidu</t>
  </si>
  <si>
    <t>1328119005</t>
  </si>
  <si>
    <t>2/2024</t>
  </si>
  <si>
    <t>4/2023: Obecně závazná vyhláška o zákazu konzumace alkoholických nápojů a žebrání na veřejných prostranstvích statutárního města Olomouce; 5/2023: Obecně závazná vyhláška, kterou se doplňuje obecně závazná vyhláška č. 4/2023, o zákazu konzumace alkoholických nápojů a žebrání na veřejných prostranstvích statutárního města Olomouce</t>
  </si>
  <si>
    <t>8/2024: Obecně závazná vyhláška kterou se doplňuje obecně závazná vyhláška č. 2/2024, o zákazu konzumace alkoholických nápojů a žebrání na veřejných prostranstvích statutárního města Olomouce; 2/2025: Obecně závazná vyhláška kterou se doplňuje a mění obecně závazná vyhláška č. 2/2024, o zákazu konzumace alkoholických nápojů a žebrání na veřejných prostranstvích statutárního města Olomouce, ve znění obecně závazné vyhlášky č. 8/2024, kterou se doplňuje obecně závazná vyhláška č. 2/2024, o zákazu konzumace alkoholických nápojů a žebrání na veřejných prostranstvích statutárního města Olomouce; 2/2025: Obecně závazná vyhláška kterou se doplňuje a mění obecně závazná vyhláška č. 2/2024, o zákazu konzumace alkoholických nápojů a žebrání na veřejných prostranstvích statutárního města Olomouce, ve znění obecně závazné vyhlášky č. 8/2024, kterou se doplňuje obecně závazná vyhláška č. 2/2024, o zákazu konzumace alkoholických nápojů a žebrání na veřejných prostranstvích statutárního města Olomouce</t>
  </si>
  <si>
    <t>1328081689</t>
  </si>
  <si>
    <t>1/2024</t>
  </si>
  <si>
    <t>Nařízení o stanovení maximální ceny za pohřební služby na území statutárního města Olomouce</t>
  </si>
  <si>
    <t>2024-01-25</t>
  </si>
  <si>
    <t>regulace cen - stanovení maximálních cen, pokud nejsou stanoveny ministerstvem</t>
  </si>
  <si>
    <t>zákon č. 265/1991 Sb., o působnosti orgánů České republiky v oblasti cen - § 4a odst. 1 písm. a)</t>
  </si>
  <si>
    <t>11/2022: Nařízení o stanovení maximální ceny za pohřební služby  na území statutárního města Olomouce</t>
  </si>
  <si>
    <t>Vyřazeno</t>
  </si>
  <si>
    <t>-</t>
  </si>
  <si>
    <t>1297568765</t>
  </si>
  <si>
    <t>15/2023</t>
  </si>
  <si>
    <t>Obecně závazná vyhláška kterou se vydává Cenová mapa stavebních pozemků na území statutárního města Olomouce pro rok 2024</t>
  </si>
  <si>
    <t>2024-01-01</t>
  </si>
  <si>
    <t>12/2022: Obecně závazná vyhláška kterou se vydává Cenová mapa stavebních pozemků na území statutárního města Olomouce pro rok 2023</t>
  </si>
  <si>
    <t>1287376722</t>
  </si>
  <si>
    <t>14/2023</t>
  </si>
  <si>
    <t>Obecně závazná vyhláška o místním poplatku z pobytu</t>
  </si>
  <si>
    <t>místní poplatek z pobytu</t>
  </si>
  <si>
    <t>zákon č. 565/1990 Sb., o místních poplatcích - § 14 - z pobytu</t>
  </si>
  <si>
    <t>14/2020: Obecně závazná vyhláška o místním poplatku z pobytu; 6/2021: Obecně závazná vyhláška, kterou se mění a doplňuje obecně závazná vyhláška č.14/</t>
  </si>
  <si>
    <t>1287356559</t>
  </si>
  <si>
    <t>13/2023</t>
  </si>
  <si>
    <t>Obecně závazná vyhláška o místním poplatku ze psů</t>
  </si>
  <si>
    <t>místní poplatek ze psů</t>
  </si>
  <si>
    <t>zákon č. 565/1990 Sb., o místních poplatcích - § 14 - ze psů</t>
  </si>
  <si>
    <t>15/2019: Obecně závazná vyhláška o místním poplatku ze psů ; 13/2020: Obecně závazná vyhláška, kterou se mění a doplňuje OZV č. 15/2019, o místním poplatku ze psů</t>
  </si>
  <si>
    <t>1287331209</t>
  </si>
  <si>
    <t>12/2023</t>
  </si>
  <si>
    <t>Obecně závazná vyhláška o místním poplatku za užívání veřejného prostranství</t>
  </si>
  <si>
    <t>6/2022: Obecně závazná vyhláška o místním poplatku za užívání veřejného prostranství; 13/2022: Obecně závazná vyhláška kterou se mění a doplňuje obecně závazná vyhláška č. 6/2022 o místním poplatku za užívání veřejného prostranství</t>
  </si>
  <si>
    <t>9/2025: Obecně závazná vyhláška, kterou se doplňuje a mění obecně závazná vyhláška č. 12/2023 o místním poplatku za užívání veřejného prostranství</t>
  </si>
  <si>
    <t>1287276549</t>
  </si>
  <si>
    <t>11/2023</t>
  </si>
  <si>
    <t>11/2021: Obecně závazná vyhláška o místním poplatku za obecní systém odpadového hospodářství</t>
  </si>
  <si>
    <t>1287258126</t>
  </si>
  <si>
    <t>10/2023</t>
  </si>
  <si>
    <t>Nařízení o placeném parkování v Olomouci</t>
  </si>
  <si>
    <t>9/2023: Nařízení o placeném parkování v Olomouci</t>
  </si>
  <si>
    <t>6/2024: Nařízení, kterým se mění a doplňuje nařízení č. 10/2023, o placeném parkování v Olomouci</t>
  </si>
  <si>
    <t>1281848159</t>
  </si>
  <si>
    <t>9/2023</t>
  </si>
  <si>
    <t>2023-09-01</t>
  </si>
  <si>
    <t>5/2022: Nařízení o placeném parkování v Olomouci; 7/2023: Nařízení, kterým se mění a doplňuje nařízení č. 5/2022, o placeném parkování v Olomouci</t>
  </si>
  <si>
    <t>1226615238</t>
  </si>
  <si>
    <t>8/2023</t>
  </si>
  <si>
    <t>Nařízení o stanovení maximálních cen jízdného v městské hromadné dopravě na území  statutárního města Olomouce</t>
  </si>
  <si>
    <t>5/2021: Nařízení o stanovení maximálních cen jízdného v městské hromadné dopravě na území statutárního města Olomouce</t>
  </si>
  <si>
    <t>9/2024: Nařízení, kterým se zrušuje nařízení statutárního města Olomouce č. 8/2023 o stanovení maximálních cen jízdného v městské hromadné dopravě na území statutárního města Olomouce; 9/2024: Nařízení, kterým se zrušuje nařízení statutárního města Olomouce č. 8/2023 o stanovení maximálních cen jízdného v městské hromadné dopravě na území statutárního města Olomouce</t>
  </si>
  <si>
    <t>1203308445</t>
  </si>
  <si>
    <t>7/2023</t>
  </si>
  <si>
    <t>Nařízení, kterým se mění a doplňuje nařízení č. 5/2022, o placeném parkování v Olomouci</t>
  </si>
  <si>
    <t>2023-07-01</t>
  </si>
  <si>
    <t>5/2022: Nařízení o placeném parkování v Olomouci</t>
  </si>
  <si>
    <t>1203191834</t>
  </si>
  <si>
    <t>6/2023</t>
  </si>
  <si>
    <t>Obecně závazná vyhláška, kterou se mění a doplňuje obecně závazná vyhláška č. 3/2023, o nočním klidu</t>
  </si>
  <si>
    <t>2023-06-09</t>
  </si>
  <si>
    <t>3/2023: Obecně závazná vyhláška o nočním klidu</t>
  </si>
  <si>
    <t>1199521763</t>
  </si>
  <si>
    <t>5/2023</t>
  </si>
  <si>
    <t>Obecně závazná vyhláška, kterou se doplňuje obecně závazná vyhláška č. 4/2023, o zákazu konzumace alkoholických nápojů a žebrání na veřejných prostranstvích statutárního města Olomouce</t>
  </si>
  <si>
    <t>2023-06-21</t>
  </si>
  <si>
    <t>4/2023: Obecně závazná vyhláška o zákazu konzumace alkoholických nápojů a žebrání na veřejných prostranstvích statutárního města Olomouce</t>
  </si>
  <si>
    <t>2/2024: Obecně závazná vyhláška o zákazu konzumace alkoholických nápojů a žebrání na veřejných prostranstvích statutárního města Olomouce; 2/2024: Obecně závazná vyhláška o zákazu konzumace alkoholických nápojů a žebrání na veřejných prostranstvích statutárního města Olomouce</t>
  </si>
  <si>
    <t>1199480320</t>
  </si>
  <si>
    <t>4/2023</t>
  </si>
  <si>
    <t>2023-03-23</t>
  </si>
  <si>
    <t>3/2022: Obecně závazná vyhláška o zákazu konzumace alkoholických nápojů a žebrání na veřejných prostranstvích statutárního města Olomouce</t>
  </si>
  <si>
    <t>5/2023: Obecně závazná vyhláška, kterou se doplňuje obecně závazná vyhláška č. 4/2023, o zákazu konzumace alkoholických nápojů a žebrání na veřejných prostranstvích statutárního města Olomouce</t>
  </si>
  <si>
    <t>1156482977</t>
  </si>
  <si>
    <t>3/2023</t>
  </si>
  <si>
    <t>2/2022: Obecně závazná vyhláška o nočním klidu ; 7/2022: Obecně závazná vyhláška, kterou se mění a doplňuje obecně závazná vyhláška č. 2/2022, o nočním klidu; 9/2022: Obecně závazná vyhláška, kterou se doplňuje obecně závazná vyhláška č. 2/2022, o nočním klidu, ve znění obecně závazné vyhlášky č. 7/2022</t>
  </si>
  <si>
    <t>6/2023: Obecně závazná vyhláška, kterou se mění a doplňuje obecně závazná vyhláška č. 3/2023, o nočním klidu</t>
  </si>
  <si>
    <t>1156446611</t>
  </si>
  <si>
    <t>2/2023</t>
  </si>
  <si>
    <t>2023-04-01</t>
  </si>
  <si>
    <t>2/2021: Obecně závazná vyhláška o školských obvodech ZŠ, jejichž zřizovatelem je SMOl</t>
  </si>
  <si>
    <t>5/2025: Obecně závazná vyhláška o školských obvodech základních škol,  jejichž zřizovatelem je statutární město Olomouc</t>
  </si>
  <si>
    <t>1156432153</t>
  </si>
  <si>
    <t>1/2023</t>
  </si>
  <si>
    <t>1/2021: Obecně závazná vyhláška o školských obvodech MŠ, jejichž zřizovatelem je SMOl</t>
  </si>
  <si>
    <t>4/2025: Obecně závazná vyhláška o školských obvodech mateřských škol,  jejichž zřizovatelem je statutární město Olomouc</t>
  </si>
  <si>
    <t>1156424252</t>
  </si>
  <si>
    <t>13/2022</t>
  </si>
  <si>
    <t>Obecně závazná vyhláška kterou se mění a doplňuje obecně závazná vyhláška č. 6/2022 o místním poplatku za užívání veřejného prostranství</t>
  </si>
  <si>
    <t>2023-01-01</t>
  </si>
  <si>
    <t>6/2022: Obecně závazná vyhláška o místním poplatku za užívání veřejného prostranství</t>
  </si>
  <si>
    <t>1114897398</t>
  </si>
  <si>
    <t>12/2022</t>
  </si>
  <si>
    <t>Obecně závazná vyhláška kterou se vydává Cenová mapa stavebních pozemků na území statutárního města Olomouce pro rok 2023</t>
  </si>
  <si>
    <t>12/2021: Obecně závazná vyhláška kterou se vydává Cenová mapa stavebních pozemků na území statutárního města Olomouce pro rok 2022</t>
  </si>
  <si>
    <t>1114889555</t>
  </si>
  <si>
    <t>11/2022</t>
  </si>
  <si>
    <t>Nařízení o stanovení maximální ceny za pohřební služby  na území statutárního města Olomouce</t>
  </si>
  <si>
    <t>1/2022: o stanovení maximální ceny za služby krematoria a pohřební služby na území statutárního města Olomouce</t>
  </si>
  <si>
    <t>1/2024: Nařízení o stanovení maximální ceny za pohřební služby na území statutárního města Olomouce</t>
  </si>
  <si>
    <t>1113181144</t>
  </si>
  <si>
    <t>10/2022</t>
  </si>
  <si>
    <t>Nařízení č. 10/2022, kterým se mění a doplňuje nařízení č. 7/2013, kterým se vydává tržní řád, ve znění nařízení SMOl č. 4/2020, kterým se mění a doplňuje nařízení č. 7/2013, kterým se vydává tržní řád</t>
  </si>
  <si>
    <t>2022-10-26</t>
  </si>
  <si>
    <t>regulace prodeje zboží a nabízení služeb - tržní řád</t>
  </si>
  <si>
    <t xml:space="preserve">zákon č. 455/1991 Sb., živnostenský zákon - § 18 odst. 1 </t>
  </si>
  <si>
    <t xml:space="preserve">7/2013: Nařízení, kterým se vydává tržní řád </t>
  </si>
  <si>
    <t>1092430530</t>
  </si>
  <si>
    <t>9/2022</t>
  </si>
  <si>
    <t>Obecně závazná vyhláška, kterou se doplňuje obecně závazná vyhláška č. 2/2022, o nočním klidu, ve znění obecně závazné vyhlášky č. 7/2022</t>
  </si>
  <si>
    <t>2022-09-11</t>
  </si>
  <si>
    <t xml:space="preserve">2/2022: Obecně závazná vyhláška o nočním klidu </t>
  </si>
  <si>
    <t>1079384331</t>
  </si>
  <si>
    <t>12/2021</t>
  </si>
  <si>
    <t>Obecně závazná vyhláška kterou se vydává Cenová mapa stavebních pozemků na území statutárního města Olomouce pro rok 2022</t>
  </si>
  <si>
    <t>2022-01-01</t>
  </si>
  <si>
    <t>Dle přechodného ustanovení</t>
  </si>
  <si>
    <t>12/2022: Obecně závazná vyhláška kterou se vydává Cenová mapa stavebních pozemků na území statutárního města Olomouce pro rok 2023; 12/2022: Obecně závazná vyhláška kterou se vydává Cenová mapa stavebních pozemků na území statutárního města Olomouce pro rok 2023</t>
  </si>
  <si>
    <t>1055968113</t>
  </si>
  <si>
    <t>5/2013</t>
  </si>
  <si>
    <t>Obecně závazná vyhláška o regulaci provozu sázkových her, loterií a jiných podobných her</t>
  </si>
  <si>
    <t>2014-01-04</t>
  </si>
  <si>
    <t>hazardní hry</t>
  </si>
  <si>
    <t xml:space="preserve">zákon č. 186/2016 Sb., o hazardních hrách - § 12 </t>
  </si>
  <si>
    <t>1051569622</t>
  </si>
  <si>
    <t>8/2022</t>
  </si>
  <si>
    <t xml:space="preserve">Nařízení kterým se zakazují některé formy prodeje zboží nebo poskytování služeb prováděné mimo obchodní prostory při výkonu licencované činnosti držitelem licence nebo při výkonu zprostředkovatelské činnosti v energetických odvětvích </t>
  </si>
  <si>
    <t>2022-07-01</t>
  </si>
  <si>
    <t>regulace prodeje zboží nebo poskytování služeb v energetických odvětvích</t>
  </si>
  <si>
    <t>zákon č. 458/2000 Sb., energetický zákon - § 11p</t>
  </si>
  <si>
    <t>1050566413</t>
  </si>
  <si>
    <t>7/2022</t>
  </si>
  <si>
    <t>Obecně závazná vyhláška, kterou se mění a doplňuje obecně závazná vyhláška č. 2/2022, o nočním klidu</t>
  </si>
  <si>
    <t>2022-06-22</t>
  </si>
  <si>
    <t>1047636794</t>
  </si>
  <si>
    <t>6/2022</t>
  </si>
  <si>
    <t>13/2022: Obecně závazná vyhláška kterou se mění a doplňuje obecně závazná vyhláška č. 6/2022 o místním poplatku za užívání veřejného prostranství; 13/2022: Obecně závazná vyhláška kterou se mění a doplňuje obecně závazná vyhláška č. 6/2022 o místním poplatku za užívání veřejného prostranství</t>
  </si>
  <si>
    <t>1047623827</t>
  </si>
  <si>
    <t>10/2019</t>
  </si>
  <si>
    <t>Nařízení o udržování sjízdnosti a schůdnosti místních komunikací a chodníků na území statutárního města Olomouce</t>
  </si>
  <si>
    <t>2019-10-16</t>
  </si>
  <si>
    <t>pozemní komunikace - odstranění závad ve schůdnosti</t>
  </si>
  <si>
    <t xml:space="preserve">zákon č. 13/1997 Sb., o pozemních komunikacích - § 27 odst. 7 </t>
  </si>
  <si>
    <t>1035963917</t>
  </si>
  <si>
    <t>6/2021</t>
  </si>
  <si>
    <t>Obecně závazná vyhláška, kterou se mění a doplňuje obecně závazná vyhláška č.14/</t>
  </si>
  <si>
    <t>2021-06-23</t>
  </si>
  <si>
    <t>14/2020: Obecně závazná vyhláška o místním poplatku z pobytu</t>
  </si>
  <si>
    <t>14/2023: Obecně závazná vyhláška o místním poplatku z pobytu</t>
  </si>
  <si>
    <t>1027239573</t>
  </si>
  <si>
    <t>14/2020</t>
  </si>
  <si>
    <t>6/2021: Obecně závazná vyhláška, kterou se mění a doplňuje obecně závazná vyhláška č.14/</t>
  </si>
  <si>
    <t>1027186270</t>
  </si>
  <si>
    <t>4/2018</t>
  </si>
  <si>
    <t>Nařízení o vyhlášení záměru zadat zpracování lesních hospodářských osnov "Olomouc - Sever"</t>
  </si>
  <si>
    <t>2018-07-05</t>
  </si>
  <si>
    <t>lesní hospodářské osnovy</t>
  </si>
  <si>
    <t>zákon č. 289/1995 Sb., lesní zákon - § 25 odst. 2</t>
  </si>
  <si>
    <t>1023780183</t>
  </si>
  <si>
    <t>5/2017</t>
  </si>
  <si>
    <t>Nařízení o vyhlášení záměru zadat zpracování lesních hospodářských osnov "Olomouc - Jih"</t>
  </si>
  <si>
    <t>2017-06-29</t>
  </si>
  <si>
    <t>1023777627</t>
  </si>
  <si>
    <t>5/2021</t>
  </si>
  <si>
    <t>Nařízení o stanovení maximálních cen jízdného v městské hromadné dopravě na území statutárního města Olomouce</t>
  </si>
  <si>
    <t>2021-07-01</t>
  </si>
  <si>
    <t>8/2023: Nařízení o stanovení maximálních cen jízdného v městské hromadné dopravě na území  statutárního města Olomouce; 8/2023: Nařízení o stanovení maximálních cen jízdného v městské hromadné dopravě na území  statutárního města Olomouce</t>
  </si>
  <si>
    <t>1023774622</t>
  </si>
  <si>
    <t>4/2020</t>
  </si>
  <si>
    <t>Nařízení, kterým se mění nařízení č. 7/2013, kterým se vydává tržní řád</t>
  </si>
  <si>
    <t>2020-06-24</t>
  </si>
  <si>
    <t>1023748633</t>
  </si>
  <si>
    <t>7/2013</t>
  </si>
  <si>
    <t xml:space="preserve">Nařízení, kterým se vydává tržní řád </t>
  </si>
  <si>
    <t>2014-01-01</t>
  </si>
  <si>
    <t>4/2020: Nařízení, kterým se mění nařízení č. 7/2013, kterým se vydává tržní řád; 10/2022: Nařízení č. 10/2022, kterým se mění a doplňuje nařízení č. 7/2013, kterým se vydává tržní řád, ve znění nařízení SMOl č. 4/2020, kterým se mění a doplňuje nařízení č. 7/2013, kterým se vydává tržní řád</t>
  </si>
  <si>
    <t>1023711620</t>
  </si>
  <si>
    <t>8/2020</t>
  </si>
  <si>
    <t>Obecně závazná vyhláška - Požární řád statutárního města Olomouce</t>
  </si>
  <si>
    <t>2020-07-15</t>
  </si>
  <si>
    <t>10/2025: Obecně závazná vyhláška Požární řád statutárního města Olomouce</t>
  </si>
  <si>
    <t>1023705649</t>
  </si>
  <si>
    <t>1/2010</t>
  </si>
  <si>
    <t>Obecně závazná vyhláška, kterou se mění a doplňuje vyhláška č. 20/1996 o Městské policii Olomouc, ve znění obecně závazných vyhlášek č. 5/2000, č. 13/2005 a č. 2/2008</t>
  </si>
  <si>
    <t>2010-03-18</t>
  </si>
  <si>
    <t>obecní policie</t>
  </si>
  <si>
    <t xml:space="preserve">zákon č. 553/1991 Sb., o obecní policii - § 1 odst. 1 </t>
  </si>
  <si>
    <t>20/1996: Obecně závazná vyhláška o Městské policii Olomouc</t>
  </si>
  <si>
    <t>1023702470</t>
  </si>
  <si>
    <t>20/1996</t>
  </si>
  <si>
    <t>Obecně závazná vyhláška o Městské policii Olomouc</t>
  </si>
  <si>
    <t>1996-10-16</t>
  </si>
  <si>
    <t>1/2010: Obecně závazná vyhláška, kterou se mění a doplňuje vyhláška č. 20/1996 o Městské policii Olomouc, ve znění obecně závazných vyhlášek č. 5/2000, č. 13/2005 a č. 2/2008</t>
  </si>
  <si>
    <t>1023660397</t>
  </si>
  <si>
    <t>13/2020</t>
  </si>
  <si>
    <t>Obecně závazná vyhláška, kterou se mění a doplňuje OZV č. 15/2019, o místním poplatku ze psů</t>
  </si>
  <si>
    <t>2021-01-01</t>
  </si>
  <si>
    <t xml:space="preserve">15/2019: Obecně závazná vyhláška o místním poplatku ze psů </t>
  </si>
  <si>
    <t>13/2023: Obecně závazná vyhláška o místním poplatku ze psů</t>
  </si>
  <si>
    <t>1023652699</t>
  </si>
  <si>
    <t>15/2019</t>
  </si>
  <si>
    <t xml:space="preserve">Obecně závazná vyhláška o místním poplatku ze psů </t>
  </si>
  <si>
    <t>2020-01-01</t>
  </si>
  <si>
    <t>13/2020: Obecně závazná vyhláška, kterou se mění a doplňuje OZV č. 15/2019, o místním poplatku ze psů</t>
  </si>
  <si>
    <t>1023651815</t>
  </si>
  <si>
    <t>11/2021</t>
  </si>
  <si>
    <t>1023649691</t>
  </si>
  <si>
    <t>9/2021</t>
  </si>
  <si>
    <t>Obecně závazná vyhláška, kterou se mění a doplňuje obecně závazná vyhláška č. 9/2019, o stanovení koeficientů pro výpočet daně z nemovitých věcí na území statutárního města Olomouce</t>
  </si>
  <si>
    <t>daň z nemovitých věcí - místní koeficient</t>
  </si>
  <si>
    <t>zákon č. 338/1992 Sb., o dani z nemovitých věcí - § 12</t>
  </si>
  <si>
    <t>9/2019: Obecně závazná vyhláška o stanovení koeficientů pro výpočet daně z nemovitých věcí na území statutárního města</t>
  </si>
  <si>
    <t>7/2024: Obecně závazná vyhláška o stanovení místních koeficientů daně z nemovitých věcí na území statutárního města Olomouce; 7/2024: Obecně závazná vyhláška o stanovení místních koeficientů daně z nemovitých věcí na území statutárního města Olomouce</t>
  </si>
  <si>
    <t>1023632079</t>
  </si>
  <si>
    <t>9/2019</t>
  </si>
  <si>
    <t>Obecně závazná vyhláška o stanovení koeficientů pro výpočet daně z nemovitých věcí na území statutárního města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</si>
  <si>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</si>
  <si>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</si>
  <si>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9/2021: Obecně závazná vyhláška, kterou se mění a doplňuje obecně závazná vyhláška č. 9/2019, o stanovení koeficientů pro výpočet daně z nemovitých věcí na území statutárního města Olomouce</t>
  </si>
  <si>
    <t>1023625500</t>
  </si>
  <si>
    <t>13/2021</t>
  </si>
  <si>
    <t>Obecně závazná vyhláška o stanovení obecního systému odpadového hospodářství</t>
  </si>
  <si>
    <t>systém odpadového hospodářství</t>
  </si>
  <si>
    <t>zákon č. 541/2020 Sb., o odpadech - § 59 odst. 4</t>
  </si>
  <si>
    <t>1023611591</t>
  </si>
  <si>
    <t>11/2020</t>
  </si>
  <si>
    <t>Obecně závazná vyhláška, kterou se doplňuje OZV o zákazu bivakování a táboření na některých veřejných prostranstvích</t>
  </si>
  <si>
    <t>2020-09-24</t>
  </si>
  <si>
    <t>veřejný pořádek - jiné</t>
  </si>
  <si>
    <t>zákon č. 128/2000 Sb., o obcích - § 10 písm. a) - jiné</t>
  </si>
  <si>
    <t>10/2020: Obecně závazná vyhláška o zákazu bivakování a táboření na některých veřejných prostranstvích</t>
  </si>
  <si>
    <t>1023602296</t>
  </si>
  <si>
    <t>10/2020</t>
  </si>
  <si>
    <t>Obecně závazná vyhláška o zákazu bivakování a táboření na některých veřejných prostranstvích</t>
  </si>
  <si>
    <t>2020-07-16</t>
  </si>
  <si>
    <t>zákon č. 128/2000 Sb., o obcích - § 10 písm. c) - jiné</t>
  </si>
  <si>
    <t>11/2020: Obecně závazná vyhláška, kterou se doplňuje OZV o zákazu bivakování a táboření na některých veřejných prostranstvích</t>
  </si>
  <si>
    <t>1023600272</t>
  </si>
  <si>
    <t>6/2020</t>
  </si>
  <si>
    <t>Obecně závazná vyhláška, kterou se stanovují pravidla pro pohyb psů na veřejných prostranstvích v Olomouci</t>
  </si>
  <si>
    <t>pohyb psů; veřejný pořádek - jiné</t>
  </si>
  <si>
    <t>zákon č. 246/1992 Sb., na ochranu zvířat proti týrání - § 24 odst. 2; zákon č. 128/2000 Sb., o obcích - § 10 písm. c) - jiné</t>
  </si>
  <si>
    <t>1023595705</t>
  </si>
  <si>
    <t>11/2019</t>
  </si>
  <si>
    <t>Obecně závazná vyhláška o regulaci provozní doby hostinských provozoven</t>
  </si>
  <si>
    <t>2019-11-27</t>
  </si>
  <si>
    <t>veřejný pořádek - provozní doba hostinských zařízení</t>
  </si>
  <si>
    <t>zákon č. 128/2000 Sb., o obcích - § 10 písm. a) - provozní doba hostinských zařízení</t>
  </si>
  <si>
    <t>1023590691</t>
  </si>
  <si>
    <t>7/2020</t>
  </si>
  <si>
    <t>Obecně závazná vyhláška o zákazu používání zábavní pyrotechniky na území části města Svatý Kopeček</t>
  </si>
  <si>
    <t>1023588874</t>
  </si>
  <si>
    <t>5/2010</t>
  </si>
  <si>
    <t xml:space="preserve">Obecně závazná vyhláška o symbolech města a jejich užívání </t>
  </si>
  <si>
    <t>2010-07-10</t>
  </si>
  <si>
    <t>jiná</t>
  </si>
  <si>
    <t xml:space="preserve">ústavní zákon č. 1/1993 Sb., Ústava České republiky - čl. 104 odst. 3 </t>
  </si>
  <si>
    <t>1023581349</t>
  </si>
  <si>
    <t>2/2021</t>
  </si>
  <si>
    <t>Obecně závazná vyhláška o školských obvodech ZŠ, jejichž zřizovatelem je SMOl</t>
  </si>
  <si>
    <t>2021-04-01</t>
  </si>
  <si>
    <t>1023571768</t>
  </si>
  <si>
    <t>1/2021</t>
  </si>
  <si>
    <t>Obecně závazná vyhláška o školských obvodech MŠ, jejichž zřizovatelem je SMOl</t>
  </si>
  <si>
    <t>1/2023: Obecně závazná vyhláška o školských obvodech mateřských škol,  jejichž zřizovatelem je statutární město Olomouc; 1/2023: Obecně závazná vyhláška o školských obvodech mateřských škol,  jejichž zřizovatelem je statutární město Olomouc</t>
  </si>
  <si>
    <t>1023569665</t>
  </si>
  <si>
    <t>5/2022</t>
  </si>
  <si>
    <t>2022-05-02</t>
  </si>
  <si>
    <t>7/2023: Nařízení, kterým se mění a doplňuje nařízení č. 5/2022, o placeném parkování v Olomouci</t>
  </si>
  <si>
    <t>1014770375</t>
  </si>
  <si>
    <t>4/2022</t>
  </si>
  <si>
    <t>Obecně závazná vyhláška o udržování čistoty ulic a jiných veřejných prostranství, o ochraně veřejné zeleně a o užívání zařízení sloužících potřebám veřejnosti  ve městě Olomouci</t>
  </si>
  <si>
    <t>2022-03-23</t>
  </si>
  <si>
    <t>11/2024: Obecně závazná vyhláška k zajištění udržování čistoty ulic a jiných veřejných prostranství, k ochraně životního prostředí, zeleně v zástavbě a ostatní veřejné zeleně</t>
  </si>
  <si>
    <t>1012053644</t>
  </si>
  <si>
    <t>3/2022</t>
  </si>
  <si>
    <t>alkohol - zákaz konzumace; veřejný pořádek - konzumace alkoholu; veřejný pořádek - žebrání</t>
  </si>
  <si>
    <t>zákon č. 65/2017 Sb., o ochraně zdraví před škodlivými účinky návykových látek - § 17 odst. 2 písm. a); zákon č. 128/2000 Sb., o obcích - § 10 písm. a) - konzumace alkoholu; zákon č. 128/2000 Sb., o obcích - § 10 písm. a) - žebrání</t>
  </si>
  <si>
    <t>1012048841</t>
  </si>
  <si>
    <t>2/2022</t>
  </si>
  <si>
    <t>7/2022: Obecně závazná vyhláška, kterou se mění a doplňuje obecně závazná vyhláška č. 2/2022, o nočním klidu; 9/2022: Obecně závazná vyhláška, kterou se doplňuje obecně závazná vyhláška č. 2/2022, o nočním klidu, ve znění obecně závazné vyhlášky č. 7/2022; 9/2022: Obecně závazná vyhláška, kterou se doplňuje obecně závazná vyhláška č. 2/2022, o nočním klidu, ve znění obecně závazné vyhlášky č. 7/2022</t>
  </si>
  <si>
    <t>1012041874</t>
  </si>
  <si>
    <t>1/2022</t>
  </si>
  <si>
    <t>o stanovení maximální ceny za služby krematoria a pohřební služby na území statutárního města Olomouce</t>
  </si>
  <si>
    <t>2022-02-16</t>
  </si>
  <si>
    <t>997196317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</si>
</sst>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46091.47696680704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HYPERLINK("https://sbirkapp.gov.cz/detail/SPPDUSAHCDGE3M7C", "https://sbirkapp.gov.cz/detail/SPPDUSAHCDGE3M7C")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46090</v>
      </c>
      <c r="I3" s="1">
        <v>46091.45911931344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HYPERLINK("https://sbirkapp.gov.cz/detail/SPPXTKSJ5IDSJYYK", "https://sbirkapp.gov.cz/detail/SPPXTKSJ5IDSJYYK")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46003</v>
      </c>
      <c r="I4" s="1">
        <v>46006.44785141301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HYPERLINK("https://sbirkapp.gov.cz/detail/SPPNUDGBK3QBLSEG", "https://sbirkapp.gov.cz/detail/SPPNUDGBK3QBLSEG")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46003</v>
      </c>
      <c r="I5" s="1">
        <v>46006.40371661156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HYPERLINK("https://sbirkapp.gov.cz/detail/SPPSUGD32YFDSX7I", "https://sbirkapp.gov.cz/detail/SPPSUGD32YFDSX7I")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46003</v>
      </c>
      <c r="I6" s="1">
        <v>46006.39784801468</v>
      </c>
      <c r="J6" t="s">
        <v>44</v>
      </c>
      <c r="K6" t="s">
        <v>31</v>
      </c>
      <c r="M6" t="s">
        <v>58</v>
      </c>
      <c r="N6" t="s">
        <v>59</v>
      </c>
      <c r="O6" t="s">
        <v>60</v>
      </c>
      <c r="S6" t="b">
        <v>1</v>
      </c>
      <c r="U6" s="2">
        <f>HYPERLINK("https://sbirkapp.gov.cz/detail/SPPLXLPD477I3FES", "https://sbirkapp.gov.cz/detail/SPPLXLPD477I3FES")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46003</v>
      </c>
      <c r="I7" s="1">
        <v>46006.36667110908</v>
      </c>
      <c r="J7" t="s">
        <v>51</v>
      </c>
      <c r="K7" t="s">
        <v>31</v>
      </c>
      <c r="M7" t="s">
        <v>64</v>
      </c>
      <c r="N7" t="s">
        <v>65</v>
      </c>
      <c r="O7" t="s">
        <v>66</v>
      </c>
      <c r="S7" t="b">
        <v>1</v>
      </c>
      <c r="U7" s="2">
        <f>HYPERLINK("https://sbirkapp.gov.cz/detail/SPP5VITAGC3MCL3G", "https://sbirkapp.gov.cz/detail/SPP5VITAGC3MCL3G")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45964</v>
      </c>
      <c r="I8" s="1">
        <v>45965.47771361552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HYPERLINK("https://sbirkapp.gov.cz/detail/SPPYFDFKP6GXKEQE", "https://sbirkapp.gov.cz/detail/SPPYFDFKP6GXKEQE")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45964</v>
      </c>
      <c r="I9" s="1">
        <v>45965.46919628922</v>
      </c>
      <c r="J9" t="s">
        <v>77</v>
      </c>
      <c r="K9" t="s">
        <v>31</v>
      </c>
      <c r="M9" t="s">
        <v>32</v>
      </c>
      <c r="N9" t="s">
        <v>33</v>
      </c>
      <c r="O9" t="s">
        <v>78</v>
      </c>
      <c r="R9" t="s">
        <v>79</v>
      </c>
      <c r="S9" t="b">
        <v>0</v>
      </c>
      <c r="T9" s="1">
        <v>46106</v>
      </c>
      <c r="U9" s="2">
        <f>HYPERLINK("https://sbirkapp.gov.cz/detail/SPPV2J7BYKCQ2YG6", "https://sbirkapp.gov.cz/detail/SPPV2J7BYKCQ2YG6")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45902</v>
      </c>
      <c r="I10" s="1">
        <v>45903.40670506576</v>
      </c>
      <c r="J10" t="s">
        <v>83</v>
      </c>
      <c r="K10" t="s">
        <v>31</v>
      </c>
      <c r="M10" t="s">
        <v>84</v>
      </c>
      <c r="N10" t="s">
        <v>85</v>
      </c>
      <c r="P10" t="s">
        <v>86</v>
      </c>
      <c r="S10" t="b">
        <v>1</v>
      </c>
      <c r="U10" s="2">
        <f>HYPERLINK("https://sbirkapp.gov.cz/detail/SPPMLCMXDCM4JDSY", "https://sbirkapp.gov.cz/detail/SPPMLCMXDCM4JDSY")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45902</v>
      </c>
      <c r="I11" s="1">
        <v>45903.39306665933</v>
      </c>
      <c r="J11" t="s">
        <v>83</v>
      </c>
      <c r="K11" t="s">
        <v>31</v>
      </c>
      <c r="M11" t="s">
        <v>90</v>
      </c>
      <c r="N11" t="s">
        <v>91</v>
      </c>
      <c r="P11" t="s">
        <v>92</v>
      </c>
      <c r="S11" t="b">
        <v>1</v>
      </c>
      <c r="U11" s="2">
        <f>HYPERLINK("https://sbirkapp.gov.cz/detail/SPPINNRVCPS4RMBM", "https://sbirkapp.gov.cz/detail/SPPINNRVCPS4RMBM")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45810</v>
      </c>
      <c r="I12" s="1">
        <v>45811.38776039475</v>
      </c>
      <c r="J12" t="s">
        <v>96</v>
      </c>
      <c r="K12" t="s">
        <v>31</v>
      </c>
      <c r="M12" t="s">
        <v>32</v>
      </c>
      <c r="N12" t="s">
        <v>33</v>
      </c>
      <c r="O12" t="s">
        <v>78</v>
      </c>
      <c r="R12" t="s">
        <v>79</v>
      </c>
      <c r="S12" t="b">
        <v>0</v>
      </c>
      <c r="T12" s="1">
        <v>46106</v>
      </c>
      <c r="U12" s="2">
        <f>HYPERLINK("https://sbirkapp.gov.cz/detail/SPPYK65FZYJBKEDU", "https://sbirkapp.gov.cz/detail/SPPYK65FZYJBKEDU")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45719</v>
      </c>
      <c r="I13" s="1">
        <v>45720.39516434405</v>
      </c>
      <c r="J13" t="s">
        <v>100</v>
      </c>
      <c r="K13" t="s">
        <v>31</v>
      </c>
      <c r="M13" t="s">
        <v>38</v>
      </c>
      <c r="N13" t="s">
        <v>39</v>
      </c>
      <c r="O13" t="s">
        <v>101</v>
      </c>
      <c r="R13" t="s">
        <v>102</v>
      </c>
      <c r="S13" t="b">
        <v>0</v>
      </c>
      <c r="T13" s="1">
        <v>46106</v>
      </c>
      <c r="U13" s="2">
        <f>HYPERLINK("https://sbirkapp.gov.cz/detail/SPPKTTE7ILPQYFJ4", "https://sbirkapp.gov.cz/detail/SPPKTTE7ILPQYFJ4")</f>
        <v>0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29</v>
      </c>
      <c r="H14" s="1">
        <v>45719</v>
      </c>
      <c r="I14" s="1">
        <v>45720.38406045704</v>
      </c>
      <c r="J14" t="s">
        <v>100</v>
      </c>
      <c r="K14" t="s">
        <v>31</v>
      </c>
      <c r="M14" t="s">
        <v>32</v>
      </c>
      <c r="N14" t="s">
        <v>33</v>
      </c>
      <c r="P14" t="s">
        <v>105</v>
      </c>
      <c r="Q14" t="s">
        <v>106</v>
      </c>
      <c r="R14" t="s">
        <v>79</v>
      </c>
      <c r="S14" t="b">
        <v>0</v>
      </c>
      <c r="T14" s="1">
        <v>46106</v>
      </c>
      <c r="U14" s="2">
        <f>HYPERLINK("https://sbirkapp.gov.cz/detail/SPPRFREFDVBOL4EO", "https://sbirkapp.gov.cz/detail/SPPRFREFDVBOL4EO")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45639</v>
      </c>
      <c r="I15" s="1">
        <v>45642.48101284897</v>
      </c>
      <c r="J15" t="s">
        <v>110</v>
      </c>
      <c r="K15" t="s">
        <v>31</v>
      </c>
      <c r="M15" t="s">
        <v>45</v>
      </c>
      <c r="N15" t="s">
        <v>46</v>
      </c>
      <c r="P15" t="s">
        <v>111</v>
      </c>
      <c r="R15" t="s">
        <v>112</v>
      </c>
      <c r="S15" t="b">
        <v>0</v>
      </c>
      <c r="T15" s="1">
        <v>46023</v>
      </c>
      <c r="U15" s="2">
        <f>HYPERLINK("https://sbirkapp.gov.cz/detail/SPPTRYCVN6OC746A", "https://sbirkapp.gov.cz/detail/SPPTRYCVN6OC746A")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45639</v>
      </c>
      <c r="I16" s="1">
        <v>45642.38272499094</v>
      </c>
      <c r="J16" t="s">
        <v>116</v>
      </c>
      <c r="K16" t="s">
        <v>31</v>
      </c>
      <c r="M16" t="s">
        <v>117</v>
      </c>
      <c r="N16" t="s">
        <v>118</v>
      </c>
      <c r="P16" t="s">
        <v>119</v>
      </c>
      <c r="S16" t="b">
        <v>1</v>
      </c>
      <c r="U16" s="2">
        <f>HYPERLINK("https://sbirkapp.gov.cz/detail/SPPRP42ILAZEXA76", "https://sbirkapp.gov.cz/detail/SPPRP42ILAZEXA76")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45639</v>
      </c>
      <c r="I17" s="1">
        <v>45642.37851340641</v>
      </c>
      <c r="J17" t="s">
        <v>110</v>
      </c>
      <c r="K17" t="s">
        <v>31</v>
      </c>
      <c r="M17" t="s">
        <v>64</v>
      </c>
      <c r="N17" t="s">
        <v>65</v>
      </c>
      <c r="P17" t="s">
        <v>123</v>
      </c>
      <c r="Q17" t="s">
        <v>124</v>
      </c>
      <c r="S17" t="b">
        <v>1</v>
      </c>
      <c r="U17" s="2">
        <f>HYPERLINK("https://sbirkapp.gov.cz/detail/SPPXLO26XS6PIJES", "https://sbirkapp.gov.cz/detail/SPPXLO26XS6PIJES")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127</v>
      </c>
      <c r="G18" t="s">
        <v>128</v>
      </c>
      <c r="H18" s="1">
        <v>45615</v>
      </c>
      <c r="I18" s="1">
        <v>45616.59156832137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HYPERLINK("https://sbirkapp.gov.cz/detail/SPPDMQNA5K5DLH2A", "https://sbirkapp.gov.cz/detail/SPPDMQNA5K5DLH2A")</f>
        <v>0</v>
      </c>
      <c r="V18" t="s">
        <v>133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45544</v>
      </c>
      <c r="I19" s="1">
        <v>45545.40484439967</v>
      </c>
      <c r="J19" t="s">
        <v>136</v>
      </c>
      <c r="K19" t="s">
        <v>31</v>
      </c>
      <c r="M19" t="s">
        <v>38</v>
      </c>
      <c r="N19" t="s">
        <v>39</v>
      </c>
      <c r="O19" t="s">
        <v>101</v>
      </c>
      <c r="Q19" t="s">
        <v>137</v>
      </c>
      <c r="R19" t="s">
        <v>102</v>
      </c>
      <c r="S19" t="b">
        <v>0</v>
      </c>
      <c r="T19" s="1">
        <v>46106</v>
      </c>
      <c r="U19" s="2">
        <f>HYPERLINK("https://sbirkapp.gov.cz/detail/SPPPLCYFIEI2SEBI", "https://sbirkapp.gov.cz/detail/SPPPLCYFIEI2SEBI")</f>
        <v>0</v>
      </c>
      <c r="V19" t="s">
        <v>138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45544</v>
      </c>
      <c r="I20" s="1">
        <v>45545.39980597214</v>
      </c>
      <c r="J20" t="s">
        <v>110</v>
      </c>
      <c r="K20" t="s">
        <v>31</v>
      </c>
      <c r="M20" t="s">
        <v>141</v>
      </c>
      <c r="N20" t="s">
        <v>142</v>
      </c>
      <c r="P20" t="s">
        <v>143</v>
      </c>
      <c r="S20" t="b">
        <v>1</v>
      </c>
      <c r="U20" s="2">
        <f>HYPERLINK("https://sbirkapp.gov.cz/detail/SPPXCO6TGXBKLQVU", "https://sbirkapp.gov.cz/detail/SPPXCO6TGXBKLQVU")</f>
        <v>0</v>
      </c>
      <c r="V20" t="s">
        <v>144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127</v>
      </c>
      <c r="G21" t="s">
        <v>146</v>
      </c>
      <c r="H21" s="1">
        <v>45468</v>
      </c>
      <c r="I21" s="1">
        <v>45469.40613542125</v>
      </c>
      <c r="J21" t="s">
        <v>147</v>
      </c>
      <c r="K21" t="s">
        <v>31</v>
      </c>
      <c r="M21" t="s">
        <v>148</v>
      </c>
      <c r="N21" t="s">
        <v>149</v>
      </c>
      <c r="O21" t="s">
        <v>150</v>
      </c>
      <c r="S21" t="b">
        <v>1</v>
      </c>
      <c r="U21" s="2">
        <f>HYPERLINK("https://sbirkapp.gov.cz/detail/SPPPU32IBQSVLJ4S", "https://sbirkapp.gov.cz/detail/SPPPU32IBQSVLJ4S")</f>
        <v>0</v>
      </c>
      <c r="V21" t="s">
        <v>151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152</v>
      </c>
      <c r="F22" t="s">
        <v>28</v>
      </c>
      <c r="G22" t="s">
        <v>153</v>
      </c>
      <c r="H22" s="1">
        <v>45453</v>
      </c>
      <c r="I22" s="1">
        <v>45454.37108842636</v>
      </c>
      <c r="J22" t="s">
        <v>154</v>
      </c>
      <c r="K22" t="s">
        <v>31</v>
      </c>
      <c r="M22" t="s">
        <v>32</v>
      </c>
      <c r="N22" t="s">
        <v>33</v>
      </c>
      <c r="O22" t="s">
        <v>155</v>
      </c>
      <c r="R22" t="s">
        <v>78</v>
      </c>
      <c r="S22" t="b">
        <v>0</v>
      </c>
      <c r="T22" s="1">
        <v>45735</v>
      </c>
      <c r="U22" s="2">
        <f>HYPERLINK("https://sbirkapp.gov.cz/detail/SPPWHIRWFIK3QKGG", "https://sbirkapp.gov.cz/detail/SPPWHIRWFIK3QKGG")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28</v>
      </c>
      <c r="G23" t="s">
        <v>158</v>
      </c>
      <c r="H23" s="1">
        <v>45362</v>
      </c>
      <c r="I23" s="1">
        <v>45363.5612381861</v>
      </c>
      <c r="J23" t="s">
        <v>159</v>
      </c>
      <c r="K23" t="s">
        <v>31</v>
      </c>
      <c r="M23" t="s">
        <v>160</v>
      </c>
      <c r="N23" t="s">
        <v>161</v>
      </c>
      <c r="P23" t="s">
        <v>162</v>
      </c>
      <c r="R23" t="s">
        <v>163</v>
      </c>
      <c r="S23" t="b">
        <v>0</v>
      </c>
      <c r="T23" s="1">
        <v>45992</v>
      </c>
      <c r="U23" s="2">
        <f>HYPERLINK("https://sbirkapp.gov.cz/detail/SPPAONX6O5OZGW2G", "https://sbirkapp.gov.cz/detail/SPPAONX6O5OZGW2G")</f>
        <v>0</v>
      </c>
      <c r="V23" t="s">
        <v>164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165</v>
      </c>
      <c r="F24" t="s">
        <v>28</v>
      </c>
      <c r="G24" t="s">
        <v>166</v>
      </c>
      <c r="H24" s="1">
        <v>45362</v>
      </c>
      <c r="I24" s="1">
        <v>45363.41597337609</v>
      </c>
      <c r="J24" t="s">
        <v>159</v>
      </c>
      <c r="K24" t="s">
        <v>31</v>
      </c>
      <c r="M24" t="s">
        <v>32</v>
      </c>
      <c r="N24" t="s">
        <v>33</v>
      </c>
      <c r="P24" t="s">
        <v>167</v>
      </c>
      <c r="Q24" t="s">
        <v>168</v>
      </c>
      <c r="R24" t="s">
        <v>78</v>
      </c>
      <c r="S24" t="b">
        <v>0</v>
      </c>
      <c r="T24" s="1">
        <v>45735</v>
      </c>
      <c r="U24" s="2">
        <f>HYPERLINK("https://sbirkapp.gov.cz/detail/SPPXQ7VGTLATMYKO", "https://sbirkapp.gov.cz/detail/SPPXQ7VGTLATMYKO")</f>
        <v>0</v>
      </c>
      <c r="V24" t="s">
        <v>169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170</v>
      </c>
      <c r="F25" t="s">
        <v>28</v>
      </c>
      <c r="G25" t="s">
        <v>37</v>
      </c>
      <c r="H25" s="1">
        <v>45362</v>
      </c>
      <c r="I25" s="1">
        <v>45363.38028229097</v>
      </c>
      <c r="J25" t="s">
        <v>159</v>
      </c>
      <c r="K25" t="s">
        <v>31</v>
      </c>
      <c r="M25" t="s">
        <v>38</v>
      </c>
      <c r="N25" t="s">
        <v>39</v>
      </c>
      <c r="P25" t="s">
        <v>171</v>
      </c>
      <c r="Q25" t="s">
        <v>172</v>
      </c>
      <c r="R25" t="s">
        <v>102</v>
      </c>
      <c r="S25" t="b">
        <v>0</v>
      </c>
      <c r="T25" s="1">
        <v>46106</v>
      </c>
      <c r="U25" s="2">
        <f>HYPERLINK("https://sbirkapp.gov.cz/detail/SPPB2I6PKPILYNMM", "https://sbirkapp.gov.cz/detail/SPPB2I6PKPILYNMM")</f>
        <v>0</v>
      </c>
      <c r="V25" t="s">
        <v>173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127</v>
      </c>
      <c r="G26" t="s">
        <v>175</v>
      </c>
      <c r="H26" s="1">
        <v>45300</v>
      </c>
      <c r="I26" s="1">
        <v>45301.49417641469</v>
      </c>
      <c r="J26" t="s">
        <v>176</v>
      </c>
      <c r="K26" t="s">
        <v>31</v>
      </c>
      <c r="M26" t="s">
        <v>177</v>
      </c>
      <c r="N26" t="s">
        <v>178</v>
      </c>
      <c r="P26" t="s">
        <v>179</v>
      </c>
      <c r="S26" t="s">
        <v>180</v>
      </c>
      <c r="T26" t="s">
        <v>181</v>
      </c>
      <c r="U26" s="2">
        <f>HYPERLINK("https://sbirkapp.gov.cz/detail/SPPBQZ5NWHSXOXPO", "https://sbirkapp.gov.cz/detail/SPPBQZ5NWHSXOXPO")</f>
        <v>0</v>
      </c>
      <c r="V26" t="s">
        <v>182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183</v>
      </c>
      <c r="F27" t="s">
        <v>28</v>
      </c>
      <c r="G27" t="s">
        <v>184</v>
      </c>
      <c r="H27" s="1">
        <v>45275</v>
      </c>
      <c r="I27" s="1">
        <v>45278.4925936114</v>
      </c>
      <c r="J27" t="s">
        <v>185</v>
      </c>
      <c r="K27" t="s">
        <v>31</v>
      </c>
      <c r="M27" t="s">
        <v>45</v>
      </c>
      <c r="N27" t="s">
        <v>46</v>
      </c>
      <c r="P27" t="s">
        <v>186</v>
      </c>
      <c r="R27" t="s">
        <v>47</v>
      </c>
      <c r="S27" t="b">
        <v>0</v>
      </c>
      <c r="T27" s="1">
        <v>45658</v>
      </c>
      <c r="U27" s="2">
        <f>HYPERLINK("https://sbirkapp.gov.cz/detail/SPPCF3XK6T4FYXTQ", "https://sbirkapp.gov.cz/detail/SPPCF3XK6T4FYXTQ")</f>
        <v>0</v>
      </c>
      <c r="V27" t="s">
        <v>187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188</v>
      </c>
      <c r="F28" t="s">
        <v>28</v>
      </c>
      <c r="G28" t="s">
        <v>189</v>
      </c>
      <c r="H28" s="1">
        <v>45275</v>
      </c>
      <c r="I28" s="1">
        <v>45278.47078850412</v>
      </c>
      <c r="J28" t="s">
        <v>185</v>
      </c>
      <c r="K28" t="s">
        <v>31</v>
      </c>
      <c r="M28" t="s">
        <v>190</v>
      </c>
      <c r="N28" t="s">
        <v>191</v>
      </c>
      <c r="P28" t="s">
        <v>192</v>
      </c>
      <c r="S28" t="b">
        <v>1</v>
      </c>
      <c r="U28" s="2">
        <f>HYPERLINK("https://sbirkapp.gov.cz/detail/SPPOWIAX5NZMUH54", "https://sbirkapp.gov.cz/detail/SPPOWIAX5NZMUH54")</f>
        <v>0</v>
      </c>
      <c r="V28" t="s">
        <v>193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194</v>
      </c>
      <c r="F29" t="s">
        <v>28</v>
      </c>
      <c r="G29" t="s">
        <v>195</v>
      </c>
      <c r="H29" s="1">
        <v>45275</v>
      </c>
      <c r="I29" s="1">
        <v>45278.45082874238</v>
      </c>
      <c r="J29" t="s">
        <v>185</v>
      </c>
      <c r="K29" t="s">
        <v>31</v>
      </c>
      <c r="M29" t="s">
        <v>196</v>
      </c>
      <c r="N29" t="s">
        <v>197</v>
      </c>
      <c r="P29" t="s">
        <v>198</v>
      </c>
      <c r="S29" t="b">
        <v>1</v>
      </c>
      <c r="U29" s="2">
        <f>HYPERLINK("https://sbirkapp.gov.cz/detail/SPPFNGHNSLPTN3RI", "https://sbirkapp.gov.cz/detail/SPPFNGHNSLPTN3RI")</f>
        <v>0</v>
      </c>
      <c r="V29" t="s">
        <v>199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200</v>
      </c>
      <c r="F30" t="s">
        <v>28</v>
      </c>
      <c r="G30" t="s">
        <v>201</v>
      </c>
      <c r="H30" s="1">
        <v>45275</v>
      </c>
      <c r="I30" s="1">
        <v>45278.41572553608</v>
      </c>
      <c r="J30" t="s">
        <v>185</v>
      </c>
      <c r="K30" t="s">
        <v>31</v>
      </c>
      <c r="M30" t="s">
        <v>58</v>
      </c>
      <c r="N30" t="s">
        <v>59</v>
      </c>
      <c r="P30" t="s">
        <v>202</v>
      </c>
      <c r="Q30" t="s">
        <v>203</v>
      </c>
      <c r="S30" t="b">
        <v>1</v>
      </c>
      <c r="U30" s="2">
        <f>HYPERLINK("https://sbirkapp.gov.cz/detail/SPP2H7YQIQRM4J46", "https://sbirkapp.gov.cz/detail/SPP2H7YQIQRM4J46")</f>
        <v>0</v>
      </c>
      <c r="V30" t="s">
        <v>204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205</v>
      </c>
      <c r="F31" t="s">
        <v>28</v>
      </c>
      <c r="G31" t="s">
        <v>122</v>
      </c>
      <c r="H31" s="1">
        <v>45275</v>
      </c>
      <c r="I31" s="1">
        <v>45278.40061000786</v>
      </c>
      <c r="J31" t="s">
        <v>185</v>
      </c>
      <c r="K31" t="s">
        <v>31</v>
      </c>
      <c r="M31" t="s">
        <v>64</v>
      </c>
      <c r="N31" t="s">
        <v>65</v>
      </c>
      <c r="P31" t="s">
        <v>206</v>
      </c>
      <c r="R31" t="s">
        <v>66</v>
      </c>
      <c r="S31" t="b">
        <v>0</v>
      </c>
      <c r="T31" s="1">
        <v>45658</v>
      </c>
      <c r="U31" s="2">
        <f>HYPERLINK("https://sbirkapp.gov.cz/detail/SPPNEB6ZA5JHXGJO", "https://sbirkapp.gov.cz/detail/SPPNEB6ZA5JHXGJO")</f>
        <v>0</v>
      </c>
      <c r="V31" t="s">
        <v>207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208</v>
      </c>
      <c r="F32" t="s">
        <v>127</v>
      </c>
      <c r="G32" t="s">
        <v>209</v>
      </c>
      <c r="H32" s="1">
        <v>45265</v>
      </c>
      <c r="I32" s="1">
        <v>45266.47288514133</v>
      </c>
      <c r="J32" t="s">
        <v>185</v>
      </c>
      <c r="K32" t="s">
        <v>31</v>
      </c>
      <c r="M32" t="s">
        <v>148</v>
      </c>
      <c r="N32" t="s">
        <v>149</v>
      </c>
      <c r="P32" t="s">
        <v>210</v>
      </c>
      <c r="Q32" t="s">
        <v>211</v>
      </c>
      <c r="S32" t="b">
        <v>1</v>
      </c>
      <c r="U32" s="2">
        <f>HYPERLINK("https://sbirkapp.gov.cz/detail/SPPPOAM4A6NEKB3K", "https://sbirkapp.gov.cz/detail/SPPPOAM4A6NEKB3K")</f>
        <v>0</v>
      </c>
      <c r="V32" t="s">
        <v>212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213</v>
      </c>
      <c r="F33" t="s">
        <v>127</v>
      </c>
      <c r="G33" t="s">
        <v>209</v>
      </c>
      <c r="H33" s="1">
        <v>45146</v>
      </c>
      <c r="I33" s="1">
        <v>45147.56383598068</v>
      </c>
      <c r="J33" t="s">
        <v>214</v>
      </c>
      <c r="K33" t="s">
        <v>31</v>
      </c>
      <c r="M33" t="s">
        <v>148</v>
      </c>
      <c r="N33" t="s">
        <v>149</v>
      </c>
      <c r="P33" t="s">
        <v>215</v>
      </c>
      <c r="R33" t="s">
        <v>150</v>
      </c>
      <c r="S33" t="b">
        <v>0</v>
      </c>
      <c r="T33" s="1">
        <v>45292</v>
      </c>
      <c r="U33" s="2">
        <f>HYPERLINK("https://sbirkapp.gov.cz/detail/SPPGEUSGA6DL77VS", "https://sbirkapp.gov.cz/detail/SPPGEUSGA6DL77VS")</f>
        <v>0</v>
      </c>
      <c r="V33" t="s">
        <v>216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217</v>
      </c>
      <c r="F34" t="s">
        <v>127</v>
      </c>
      <c r="G34" t="s">
        <v>218</v>
      </c>
      <c r="H34" s="1">
        <v>45090</v>
      </c>
      <c r="I34" s="1">
        <v>45091.61605099751</v>
      </c>
      <c r="J34" t="s">
        <v>214</v>
      </c>
      <c r="K34" t="s">
        <v>31</v>
      </c>
      <c r="M34" t="s">
        <v>177</v>
      </c>
      <c r="N34" t="s">
        <v>178</v>
      </c>
      <c r="P34" t="s">
        <v>219</v>
      </c>
      <c r="R34" t="s">
        <v>220</v>
      </c>
      <c r="S34" t="b">
        <v>0</v>
      </c>
      <c r="T34" s="1">
        <v>45641</v>
      </c>
      <c r="U34" s="2">
        <f>HYPERLINK("https://sbirkapp.gov.cz/detail/SPP44FUW6ILUPAAS", "https://sbirkapp.gov.cz/detail/SPP44FUW6ILUPAAS")</f>
        <v>0</v>
      </c>
      <c r="V34" t="s">
        <v>221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222</v>
      </c>
      <c r="F35" t="s">
        <v>127</v>
      </c>
      <c r="G35" t="s">
        <v>223</v>
      </c>
      <c r="H35" s="1">
        <v>45090</v>
      </c>
      <c r="I35" s="1">
        <v>45091.50564051096</v>
      </c>
      <c r="J35" t="s">
        <v>224</v>
      </c>
      <c r="K35" t="s">
        <v>31</v>
      </c>
      <c r="M35" t="s">
        <v>148</v>
      </c>
      <c r="N35" t="s">
        <v>149</v>
      </c>
      <c r="O35" t="s">
        <v>225</v>
      </c>
      <c r="R35" t="s">
        <v>210</v>
      </c>
      <c r="S35" t="b">
        <v>0</v>
      </c>
      <c r="T35" s="1">
        <v>45170</v>
      </c>
      <c r="U35" s="2">
        <f>HYPERLINK("https://sbirkapp.gov.cz/detail/SPPIHZ2TKYWK6QRK", "https://sbirkapp.gov.cz/detail/SPPIHZ2TKYWK6QRK")</f>
        <v>0</v>
      </c>
      <c r="V35" t="s">
        <v>226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227</v>
      </c>
      <c r="F36" t="s">
        <v>28</v>
      </c>
      <c r="G36" t="s">
        <v>228</v>
      </c>
      <c r="H36" s="1">
        <v>45082</v>
      </c>
      <c r="I36" s="1">
        <v>45083.40596522692</v>
      </c>
      <c r="J36" t="s">
        <v>229</v>
      </c>
      <c r="K36" t="s">
        <v>31</v>
      </c>
      <c r="M36" t="s">
        <v>32</v>
      </c>
      <c r="N36" t="s">
        <v>33</v>
      </c>
      <c r="O36" t="s">
        <v>230</v>
      </c>
      <c r="R36" t="s">
        <v>155</v>
      </c>
      <c r="S36" t="b">
        <v>0</v>
      </c>
      <c r="T36" s="1">
        <v>45378</v>
      </c>
      <c r="U36" s="2">
        <f>HYPERLINK("https://sbirkapp.gov.cz/detail/SPPGZCKLMM273PXK", "https://sbirkapp.gov.cz/detail/SPPGZCKLMM273PXK")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45082</v>
      </c>
      <c r="I37" s="1">
        <v>45083.36702829006</v>
      </c>
      <c r="J37" t="s">
        <v>234</v>
      </c>
      <c r="K37" t="s">
        <v>31</v>
      </c>
      <c r="M37" t="s">
        <v>38</v>
      </c>
      <c r="N37" t="s">
        <v>39</v>
      </c>
      <c r="O37" t="s">
        <v>235</v>
      </c>
      <c r="R37" t="s">
        <v>236</v>
      </c>
      <c r="S37" t="b">
        <v>0</v>
      </c>
      <c r="T37" s="1">
        <v>45378</v>
      </c>
      <c r="U37" s="2">
        <f>HYPERLINK("https://sbirkapp.gov.cz/detail/SPPJ6IOQVK253UCE", "https://sbirkapp.gov.cz/detail/SPPJ6IOQVK253UCE")</f>
        <v>0</v>
      </c>
      <c r="V37" t="s">
        <v>237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238</v>
      </c>
      <c r="F38" t="s">
        <v>28</v>
      </c>
      <c r="G38" t="s">
        <v>37</v>
      </c>
      <c r="H38" s="1">
        <v>44991</v>
      </c>
      <c r="I38" s="1">
        <v>44993.48542896611</v>
      </c>
      <c r="J38" t="s">
        <v>239</v>
      </c>
      <c r="K38" t="s">
        <v>31</v>
      </c>
      <c r="M38" t="s">
        <v>38</v>
      </c>
      <c r="N38" t="s">
        <v>39</v>
      </c>
      <c r="P38" t="s">
        <v>240</v>
      </c>
      <c r="Q38" t="s">
        <v>241</v>
      </c>
      <c r="R38" t="s">
        <v>236</v>
      </c>
      <c r="S38" t="b">
        <v>0</v>
      </c>
      <c r="T38" s="1">
        <v>45378</v>
      </c>
      <c r="U38" s="2">
        <f>HYPERLINK("https://sbirkapp.gov.cz/detail/SPPMZQTIKSRPBURK", "https://sbirkapp.gov.cz/detail/SPPMZQTIKSRPBURK")</f>
        <v>0</v>
      </c>
      <c r="V38" t="s">
        <v>242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243</v>
      </c>
      <c r="F39" t="s">
        <v>28</v>
      </c>
      <c r="G39" t="s">
        <v>29</v>
      </c>
      <c r="H39" s="1">
        <v>44991</v>
      </c>
      <c r="I39" s="1">
        <v>44993.45277874817</v>
      </c>
      <c r="J39" t="s">
        <v>239</v>
      </c>
      <c r="K39" t="s">
        <v>31</v>
      </c>
      <c r="M39" t="s">
        <v>32</v>
      </c>
      <c r="N39" t="s">
        <v>33</v>
      </c>
      <c r="P39" t="s">
        <v>244</v>
      </c>
      <c r="Q39" t="s">
        <v>245</v>
      </c>
      <c r="R39" t="s">
        <v>155</v>
      </c>
      <c r="S39" t="b">
        <v>0</v>
      </c>
      <c r="T39" s="1">
        <v>45378</v>
      </c>
      <c r="U39" s="2">
        <f>HYPERLINK("https://sbirkapp.gov.cz/detail/SPPFQWJQUT5THZKO", "https://sbirkapp.gov.cz/detail/SPPFQWJQUT5THZKO")</f>
        <v>0</v>
      </c>
      <c r="V39" t="s">
        <v>246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247</v>
      </c>
      <c r="F40" t="s">
        <v>28</v>
      </c>
      <c r="G40" t="s">
        <v>82</v>
      </c>
      <c r="H40" s="1">
        <v>44991</v>
      </c>
      <c r="I40" s="1">
        <v>44993.43937797743</v>
      </c>
      <c r="J40" t="s">
        <v>248</v>
      </c>
      <c r="K40" t="s">
        <v>31</v>
      </c>
      <c r="M40" t="s">
        <v>84</v>
      </c>
      <c r="N40" t="s">
        <v>85</v>
      </c>
      <c r="P40" t="s">
        <v>249</v>
      </c>
      <c r="R40" t="s">
        <v>250</v>
      </c>
      <c r="S40" t="b">
        <v>0</v>
      </c>
      <c r="T40" s="1">
        <v>45918</v>
      </c>
      <c r="U40" s="2">
        <f>HYPERLINK("https://sbirkapp.gov.cz/detail/SPPSUPHMOALUAAQS", "https://sbirkapp.gov.cz/detail/SPPSUPHMOALUAAQS")</f>
        <v>0</v>
      </c>
      <c r="V40" t="s">
        <v>251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252</v>
      </c>
      <c r="F41" t="s">
        <v>28</v>
      </c>
      <c r="G41" t="s">
        <v>89</v>
      </c>
      <c r="H41" s="1">
        <v>44991</v>
      </c>
      <c r="I41" s="1">
        <v>44993.43150219005</v>
      </c>
      <c r="J41" t="s">
        <v>248</v>
      </c>
      <c r="K41" t="s">
        <v>31</v>
      </c>
      <c r="M41" t="s">
        <v>90</v>
      </c>
      <c r="N41" t="s">
        <v>91</v>
      </c>
      <c r="P41" t="s">
        <v>253</v>
      </c>
      <c r="R41" t="s">
        <v>254</v>
      </c>
      <c r="S41" t="b">
        <v>0</v>
      </c>
      <c r="T41" s="1">
        <v>45918</v>
      </c>
      <c r="U41" s="2">
        <f>HYPERLINK("https://sbirkapp.gov.cz/detail/SPP45Q5YZKAXTUTM", "https://sbirkapp.gov.cz/detail/SPP45Q5YZKAXTUTM")</f>
        <v>0</v>
      </c>
      <c r="V41" t="s">
        <v>255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256</v>
      </c>
      <c r="F42" t="s">
        <v>28</v>
      </c>
      <c r="G42" t="s">
        <v>257</v>
      </c>
      <c r="H42" s="1">
        <v>44904</v>
      </c>
      <c r="I42" s="1">
        <v>44907.48376726434</v>
      </c>
      <c r="J42" t="s">
        <v>258</v>
      </c>
      <c r="K42" t="s">
        <v>31</v>
      </c>
      <c r="M42" t="s">
        <v>58</v>
      </c>
      <c r="N42" t="s">
        <v>59</v>
      </c>
      <c r="O42" t="s">
        <v>259</v>
      </c>
      <c r="R42" t="s">
        <v>60</v>
      </c>
      <c r="S42" t="b">
        <v>0</v>
      </c>
      <c r="T42" s="1">
        <v>45292</v>
      </c>
      <c r="U42" s="2">
        <f>HYPERLINK("https://sbirkapp.gov.cz/detail/SPPQIIQDGLO756NG", "https://sbirkapp.gov.cz/detail/SPPQIIQDGLO756NG")</f>
        <v>0</v>
      </c>
      <c r="V42" t="s">
        <v>260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261</v>
      </c>
      <c r="F43" t="s">
        <v>28</v>
      </c>
      <c r="G43" t="s">
        <v>262</v>
      </c>
      <c r="H43" s="1">
        <v>44904</v>
      </c>
      <c r="I43" s="1">
        <v>44907.47845767221</v>
      </c>
      <c r="J43" t="s">
        <v>258</v>
      </c>
      <c r="K43" t="s">
        <v>31</v>
      </c>
      <c r="M43" t="s">
        <v>45</v>
      </c>
      <c r="N43" t="s">
        <v>46</v>
      </c>
      <c r="P43" t="s">
        <v>263</v>
      </c>
      <c r="R43" t="s">
        <v>111</v>
      </c>
      <c r="S43" t="b">
        <v>0</v>
      </c>
      <c r="T43" s="1">
        <v>45292</v>
      </c>
      <c r="U43" s="2">
        <f>HYPERLINK("https://sbirkapp.gov.cz/detail/SPP4YCHNM3FAOXN4", "https://sbirkapp.gov.cz/detail/SPP4YCHNM3FAOXN4")</f>
        <v>0</v>
      </c>
      <c r="V43" t="s">
        <v>264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265</v>
      </c>
      <c r="F44" t="s">
        <v>127</v>
      </c>
      <c r="G44" t="s">
        <v>266</v>
      </c>
      <c r="H44" s="1">
        <v>44901</v>
      </c>
      <c r="I44" s="1">
        <v>44902.44425723781</v>
      </c>
      <c r="J44" t="s">
        <v>258</v>
      </c>
      <c r="K44" t="s">
        <v>31</v>
      </c>
      <c r="M44" t="s">
        <v>177</v>
      </c>
      <c r="N44" t="s">
        <v>178</v>
      </c>
      <c r="P44" t="s">
        <v>267</v>
      </c>
      <c r="R44" t="s">
        <v>268</v>
      </c>
      <c r="S44" t="b">
        <v>0</v>
      </c>
      <c r="T44" s="1">
        <v>45316</v>
      </c>
      <c r="U44" s="2">
        <f>HYPERLINK("https://sbirkapp.gov.cz/detail/SPPKVKCV4OECSZZS", "https://sbirkapp.gov.cz/detail/SPPKVKCV4OECSZZS")</f>
        <v>0</v>
      </c>
      <c r="V44" t="s">
        <v>269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270</v>
      </c>
      <c r="F45" t="s">
        <v>127</v>
      </c>
      <c r="G45" t="s">
        <v>271</v>
      </c>
      <c r="H45" s="1">
        <v>44844</v>
      </c>
      <c r="I45" s="1">
        <v>44845.60890804095</v>
      </c>
      <c r="J45" t="s">
        <v>272</v>
      </c>
      <c r="K45" t="s">
        <v>31</v>
      </c>
      <c r="M45" t="s">
        <v>273</v>
      </c>
      <c r="N45" t="s">
        <v>274</v>
      </c>
      <c r="O45" t="s">
        <v>275</v>
      </c>
      <c r="S45" t="b">
        <v>1</v>
      </c>
      <c r="U45" s="2">
        <f>HYPERLINK("https://sbirkapp.gov.cz/detail/SPP46VLGU6OST3B2", "https://sbirkapp.gov.cz/detail/SPP46VLGU6OST3B2")</f>
        <v>0</v>
      </c>
      <c r="V45" t="s">
        <v>276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277</v>
      </c>
      <c r="F46" t="s">
        <v>28</v>
      </c>
      <c r="G46" t="s">
        <v>278</v>
      </c>
      <c r="H46" s="1">
        <v>44809</v>
      </c>
      <c r="I46" s="1">
        <v>44810.39155931861</v>
      </c>
      <c r="J46" t="s">
        <v>279</v>
      </c>
      <c r="K46" t="s">
        <v>31</v>
      </c>
      <c r="M46" t="s">
        <v>32</v>
      </c>
      <c r="N46" t="s">
        <v>33</v>
      </c>
      <c r="O46" t="s">
        <v>280</v>
      </c>
      <c r="R46" t="s">
        <v>230</v>
      </c>
      <c r="S46" t="b">
        <v>0</v>
      </c>
      <c r="T46" s="1">
        <v>45008</v>
      </c>
      <c r="U46" s="2">
        <f>HYPERLINK("https://sbirkapp.gov.cz/detail/SPPRR2ZGWG2QLQ7E", "https://sbirkapp.gov.cz/detail/SPPRR2ZGWG2QLQ7E")</f>
        <v>0</v>
      </c>
      <c r="V46" t="s">
        <v>281</v>
      </c>
      <c r="W46">
        <v>2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282</v>
      </c>
      <c r="F47" t="s">
        <v>28</v>
      </c>
      <c r="G47" t="s">
        <v>283</v>
      </c>
      <c r="H47" s="1">
        <v>44543</v>
      </c>
      <c r="I47" s="1">
        <v>44741.6443878111</v>
      </c>
      <c r="J47" t="s">
        <v>284</v>
      </c>
      <c r="K47" t="s">
        <v>285</v>
      </c>
      <c r="L47" s="1">
        <v>44543</v>
      </c>
      <c r="M47" t="s">
        <v>45</v>
      </c>
      <c r="N47" t="s">
        <v>46</v>
      </c>
      <c r="R47" t="s">
        <v>286</v>
      </c>
      <c r="S47" t="b">
        <v>0</v>
      </c>
      <c r="T47" s="1">
        <v>44927</v>
      </c>
      <c r="U47" s="2">
        <f>HYPERLINK("https://sbirkapp.gov.cz/detail/SPPII7MHDDHXHMXQ", "https://sbirkapp.gov.cz/detail/SPPII7MHDDHXHMXQ")</f>
        <v>0</v>
      </c>
      <c r="V47" t="s">
        <v>287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288</v>
      </c>
      <c r="F48" t="s">
        <v>28</v>
      </c>
      <c r="G48" t="s">
        <v>289</v>
      </c>
      <c r="H48" s="1">
        <v>41628</v>
      </c>
      <c r="I48" s="1">
        <v>44729.47806733138</v>
      </c>
      <c r="J48" t="s">
        <v>290</v>
      </c>
      <c r="K48" t="s">
        <v>285</v>
      </c>
      <c r="L48" s="1">
        <v>41628</v>
      </c>
      <c r="M48" t="s">
        <v>291</v>
      </c>
      <c r="N48" t="s">
        <v>292</v>
      </c>
      <c r="S48" t="b">
        <v>1</v>
      </c>
      <c r="U48" s="2">
        <f>HYPERLINK("https://sbirkapp.gov.cz/detail/SPPBGVRSGTBNKYOE", "https://sbirkapp.gov.cz/detail/SPPBGVRSGTBNKYOE")</f>
        <v>0</v>
      </c>
      <c r="V48" t="s">
        <v>293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294</v>
      </c>
      <c r="F49" t="s">
        <v>127</v>
      </c>
      <c r="G49" t="s">
        <v>295</v>
      </c>
      <c r="H49" s="1">
        <v>44725</v>
      </c>
      <c r="I49" s="1">
        <v>44727.43630047431</v>
      </c>
      <c r="J49" t="s">
        <v>296</v>
      </c>
      <c r="K49" t="s">
        <v>31</v>
      </c>
      <c r="M49" t="s">
        <v>297</v>
      </c>
      <c r="N49" t="s">
        <v>298</v>
      </c>
      <c r="S49" t="b">
        <v>1</v>
      </c>
      <c r="U49" s="2">
        <f>HYPERLINK("https://sbirkapp.gov.cz/detail/SPP44ZCZ442NDO5U", "https://sbirkapp.gov.cz/detail/SPP44ZCZ442NDO5U")</f>
        <v>0</v>
      </c>
      <c r="V49" t="s">
        <v>299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300</v>
      </c>
      <c r="F50" t="s">
        <v>28</v>
      </c>
      <c r="G50" t="s">
        <v>301</v>
      </c>
      <c r="H50" s="1">
        <v>44718</v>
      </c>
      <c r="I50" s="1">
        <v>44719.6323587966</v>
      </c>
      <c r="J50" t="s">
        <v>302</v>
      </c>
      <c r="K50" t="s">
        <v>31</v>
      </c>
      <c r="M50" t="s">
        <v>32</v>
      </c>
      <c r="N50" t="s">
        <v>33</v>
      </c>
      <c r="O50" t="s">
        <v>280</v>
      </c>
      <c r="R50" t="s">
        <v>230</v>
      </c>
      <c r="S50" t="b">
        <v>0</v>
      </c>
      <c r="T50" s="1">
        <v>45008</v>
      </c>
      <c r="U50" s="2">
        <f>HYPERLINK("https://sbirkapp.gov.cz/detail/SPPUYK6GAM2OIFIG", "https://sbirkapp.gov.cz/detail/SPPUYK6GAM2OIFIG")</f>
        <v>0</v>
      </c>
      <c r="V50" t="s">
        <v>303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304</v>
      </c>
      <c r="F51" t="s">
        <v>28</v>
      </c>
      <c r="G51" t="s">
        <v>201</v>
      </c>
      <c r="H51" s="1">
        <v>44718</v>
      </c>
      <c r="I51" s="1">
        <v>44719.62026473641</v>
      </c>
      <c r="J51" t="s">
        <v>302</v>
      </c>
      <c r="K51" t="s">
        <v>31</v>
      </c>
      <c r="M51" t="s">
        <v>58</v>
      </c>
      <c r="N51" t="s">
        <v>59</v>
      </c>
      <c r="Q51" t="s">
        <v>305</v>
      </c>
      <c r="R51" t="s">
        <v>60</v>
      </c>
      <c r="S51" t="b">
        <v>0</v>
      </c>
      <c r="T51" s="1">
        <v>45292</v>
      </c>
      <c r="U51" s="2">
        <f>HYPERLINK("https://sbirkapp.gov.cz/detail/SPPTEMF5IOSNE5H6", "https://sbirkapp.gov.cz/detail/SPPTEMF5IOSNE5H6")</f>
        <v>0</v>
      </c>
      <c r="V51" t="s">
        <v>306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307</v>
      </c>
      <c r="F52" t="s">
        <v>127</v>
      </c>
      <c r="G52" t="s">
        <v>308</v>
      </c>
      <c r="H52" s="1">
        <v>43739</v>
      </c>
      <c r="I52" s="1">
        <v>44687.46135226131</v>
      </c>
      <c r="J52" t="s">
        <v>309</v>
      </c>
      <c r="K52" t="s">
        <v>285</v>
      </c>
      <c r="L52" s="1">
        <v>43739</v>
      </c>
      <c r="M52" t="s">
        <v>310</v>
      </c>
      <c r="N52" t="s">
        <v>311</v>
      </c>
      <c r="S52" t="b">
        <v>1</v>
      </c>
      <c r="U52" s="2">
        <f>HYPERLINK("https://sbirkapp.gov.cz/detail/SPPD46B44MNFVSGK", "https://sbirkapp.gov.cz/detail/SPPD46B44MNFVSGK")</f>
        <v>0</v>
      </c>
      <c r="V52" t="s">
        <v>312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313</v>
      </c>
      <c r="F53" t="s">
        <v>28</v>
      </c>
      <c r="G53" t="s">
        <v>314</v>
      </c>
      <c r="H53" s="1">
        <v>44355</v>
      </c>
      <c r="I53" s="1">
        <v>44665.46197550171</v>
      </c>
      <c r="J53" t="s">
        <v>315</v>
      </c>
      <c r="K53" t="s">
        <v>285</v>
      </c>
      <c r="L53" s="1">
        <v>44355</v>
      </c>
      <c r="M53" t="s">
        <v>190</v>
      </c>
      <c r="N53" t="s">
        <v>191</v>
      </c>
      <c r="O53" t="s">
        <v>316</v>
      </c>
      <c r="R53" t="s">
        <v>317</v>
      </c>
      <c r="S53" t="b">
        <v>0</v>
      </c>
      <c r="T53" s="1">
        <v>45292</v>
      </c>
      <c r="U53" s="2">
        <f>HYPERLINK("https://sbirkapp.gov.cz/detail/SPPWIDMKOEMAIONQ", "https://sbirkapp.gov.cz/detail/SPPWIDMKOEMAIONQ")</f>
        <v>0</v>
      </c>
      <c r="V53" t="s">
        <v>318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319</v>
      </c>
      <c r="F54" t="s">
        <v>28</v>
      </c>
      <c r="G54" t="s">
        <v>189</v>
      </c>
      <c r="H54" s="1">
        <v>44154</v>
      </c>
      <c r="I54" s="1">
        <v>44665.41423121942</v>
      </c>
      <c r="J54" t="s">
        <v>258</v>
      </c>
      <c r="K54" t="s">
        <v>285</v>
      </c>
      <c r="L54" s="1">
        <v>44154</v>
      </c>
      <c r="M54" t="s">
        <v>190</v>
      </c>
      <c r="N54" t="s">
        <v>191</v>
      </c>
      <c r="Q54" t="s">
        <v>320</v>
      </c>
      <c r="R54" t="s">
        <v>317</v>
      </c>
      <c r="S54" t="b">
        <v>0</v>
      </c>
      <c r="T54" s="1">
        <v>45292</v>
      </c>
      <c r="U54" s="2">
        <f>HYPERLINK("https://sbirkapp.gov.cz/detail/SPPPGE466MXQ6ZHK", "https://sbirkapp.gov.cz/detail/SPPPGE466MXQ6ZHK")</f>
        <v>0</v>
      </c>
      <c r="V54" t="s">
        <v>321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322</v>
      </c>
      <c r="F55" t="s">
        <v>127</v>
      </c>
      <c r="G55" t="s">
        <v>323</v>
      </c>
      <c r="H55" s="1">
        <v>43271</v>
      </c>
      <c r="I55" s="1">
        <v>44657.6346993634</v>
      </c>
      <c r="J55" t="s">
        <v>324</v>
      </c>
      <c r="K55" t="s">
        <v>285</v>
      </c>
      <c r="L55" s="1">
        <v>43271</v>
      </c>
      <c r="M55" t="s">
        <v>325</v>
      </c>
      <c r="N55" t="s">
        <v>326</v>
      </c>
      <c r="S55" t="b">
        <v>1</v>
      </c>
      <c r="U55" s="2">
        <f>HYPERLINK("https://sbirkapp.gov.cz/detail/SPPMEAG7VPZSESGU", "https://sbirkapp.gov.cz/detail/SPPMEAG7VPZSESGU")</f>
        <v>0</v>
      </c>
      <c r="V55" t="s">
        <v>327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328</v>
      </c>
      <c r="F56" t="s">
        <v>127</v>
      </c>
      <c r="G56" t="s">
        <v>329</v>
      </c>
      <c r="H56" s="1">
        <v>42900</v>
      </c>
      <c r="I56" s="1">
        <v>44657.63207671957</v>
      </c>
      <c r="J56" t="s">
        <v>330</v>
      </c>
      <c r="K56" t="s">
        <v>285</v>
      </c>
      <c r="L56" s="1">
        <v>42900</v>
      </c>
      <c r="M56" t="s">
        <v>325</v>
      </c>
      <c r="N56" t="s">
        <v>326</v>
      </c>
      <c r="S56" t="b">
        <v>1</v>
      </c>
      <c r="U56" s="2">
        <f>HYPERLINK("https://sbirkapp.gov.cz/detail/SPPNXZZJIG2HMZQ2", "https://sbirkapp.gov.cz/detail/SPPNXZZJIG2HMZQ2")</f>
        <v>0</v>
      </c>
      <c r="V56" t="s">
        <v>331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332</v>
      </c>
      <c r="F57" t="s">
        <v>127</v>
      </c>
      <c r="G57" t="s">
        <v>333</v>
      </c>
      <c r="H57" s="1">
        <v>44271</v>
      </c>
      <c r="I57" s="1">
        <v>44657.62893084277</v>
      </c>
      <c r="J57" t="s">
        <v>334</v>
      </c>
      <c r="K57" t="s">
        <v>285</v>
      </c>
      <c r="L57" s="1">
        <v>44271</v>
      </c>
      <c r="M57" t="s">
        <v>177</v>
      </c>
      <c r="N57" t="s">
        <v>178</v>
      </c>
      <c r="R57" t="s">
        <v>335</v>
      </c>
      <c r="S57" t="b">
        <v>0</v>
      </c>
      <c r="T57" s="1">
        <v>45170</v>
      </c>
      <c r="U57" s="2">
        <f>HYPERLINK("https://sbirkapp.gov.cz/detail/SPPNSHYCIONQ6VOA", "https://sbirkapp.gov.cz/detail/SPPNSHYCIONQ6VOA")</f>
        <v>0</v>
      </c>
      <c r="V57" t="s">
        <v>336</v>
      </c>
      <c r="W57">
        <v>2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337</v>
      </c>
      <c r="F58" t="s">
        <v>127</v>
      </c>
      <c r="G58" t="s">
        <v>338</v>
      </c>
      <c r="H58" s="1">
        <v>43991</v>
      </c>
      <c r="I58" s="1">
        <v>44657.60067912675</v>
      </c>
      <c r="J58" t="s">
        <v>339</v>
      </c>
      <c r="K58" t="s">
        <v>285</v>
      </c>
      <c r="L58" s="1">
        <v>43991</v>
      </c>
      <c r="M58" t="s">
        <v>273</v>
      </c>
      <c r="N58" t="s">
        <v>274</v>
      </c>
      <c r="O58" t="s">
        <v>275</v>
      </c>
      <c r="S58" t="b">
        <v>1</v>
      </c>
      <c r="U58" s="2">
        <f>HYPERLINK("https://sbirkapp.gov.cz/detail/SPPZP2AYYY4SRVIQ", "https://sbirkapp.gov.cz/detail/SPPZP2AYYY4SRVIQ")</f>
        <v>0</v>
      </c>
      <c r="V58" t="s">
        <v>340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341</v>
      </c>
      <c r="F59" t="s">
        <v>127</v>
      </c>
      <c r="G59" t="s">
        <v>342</v>
      </c>
      <c r="H59" s="1">
        <v>41628</v>
      </c>
      <c r="I59" s="1">
        <v>44657.56138264839</v>
      </c>
      <c r="J59" t="s">
        <v>343</v>
      </c>
      <c r="K59" t="s">
        <v>285</v>
      </c>
      <c r="L59" s="1">
        <v>41628</v>
      </c>
      <c r="M59" t="s">
        <v>273</v>
      </c>
      <c r="N59" t="s">
        <v>274</v>
      </c>
      <c r="Q59" t="s">
        <v>344</v>
      </c>
      <c r="S59" t="b">
        <v>1</v>
      </c>
      <c r="U59" s="2">
        <f>HYPERLINK("https://sbirkapp.gov.cz/detail/SPPQ6V23VQHPZZBW", "https://sbirkapp.gov.cz/detail/SPPQ6V23VQHPZZBW")</f>
        <v>0</v>
      </c>
      <c r="V59" t="s">
        <v>345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346</v>
      </c>
      <c r="F60" t="s">
        <v>28</v>
      </c>
      <c r="G60" t="s">
        <v>347</v>
      </c>
      <c r="H60" s="1">
        <v>44012</v>
      </c>
      <c r="I60" s="1">
        <v>44657.55455481309</v>
      </c>
      <c r="J60" t="s">
        <v>348</v>
      </c>
      <c r="K60" t="s">
        <v>285</v>
      </c>
      <c r="L60" s="1">
        <v>44012</v>
      </c>
      <c r="M60" t="s">
        <v>52</v>
      </c>
      <c r="N60" t="s">
        <v>53</v>
      </c>
      <c r="R60" t="s">
        <v>349</v>
      </c>
      <c r="S60" t="b">
        <v>0</v>
      </c>
      <c r="T60" s="1">
        <v>46021</v>
      </c>
      <c r="U60" s="2">
        <f>HYPERLINK("https://sbirkapp.gov.cz/detail/SPPSKL52JSUTF5JK", "https://sbirkapp.gov.cz/detail/SPPSKL52JSUTF5JK")</f>
        <v>0</v>
      </c>
      <c r="V60" t="s">
        <v>350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351</v>
      </c>
      <c r="F61" t="s">
        <v>28</v>
      </c>
      <c r="G61" t="s">
        <v>352</v>
      </c>
      <c r="H61" s="1">
        <v>40240</v>
      </c>
      <c r="I61" s="1">
        <v>44657.54982803818</v>
      </c>
      <c r="J61" t="s">
        <v>353</v>
      </c>
      <c r="K61" t="s">
        <v>285</v>
      </c>
      <c r="L61" s="1">
        <v>40240</v>
      </c>
      <c r="M61" t="s">
        <v>354</v>
      </c>
      <c r="N61" t="s">
        <v>355</v>
      </c>
      <c r="O61" t="s">
        <v>356</v>
      </c>
      <c r="S61" t="b">
        <v>1</v>
      </c>
      <c r="U61" s="2">
        <f>HYPERLINK("https://sbirkapp.gov.cz/detail/SPPIFXIHHSXGQWRQ", "https://sbirkapp.gov.cz/detail/SPPIFXIHHSXGQWRQ")</f>
        <v>0</v>
      </c>
      <c r="V61" t="s">
        <v>357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358</v>
      </c>
      <c r="F62" t="s">
        <v>28</v>
      </c>
      <c r="G62" t="s">
        <v>359</v>
      </c>
      <c r="H62" s="1">
        <v>35339</v>
      </c>
      <c r="I62" s="1">
        <v>44657.49747270127</v>
      </c>
      <c r="J62" t="s">
        <v>360</v>
      </c>
      <c r="K62" t="s">
        <v>285</v>
      </c>
      <c r="L62" s="1">
        <v>35339</v>
      </c>
      <c r="M62" t="s">
        <v>354</v>
      </c>
      <c r="N62" t="s">
        <v>355</v>
      </c>
      <c r="Q62" t="s">
        <v>361</v>
      </c>
      <c r="S62" t="b">
        <v>1</v>
      </c>
      <c r="U62" s="2">
        <f>HYPERLINK("https://sbirkapp.gov.cz/detail/SPPXTLAMI66LVHSK", "https://sbirkapp.gov.cz/detail/SPPXTLAMI66LVHSK")</f>
        <v>0</v>
      </c>
      <c r="V62" t="s">
        <v>362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363</v>
      </c>
      <c r="F63" t="s">
        <v>28</v>
      </c>
      <c r="G63" t="s">
        <v>364</v>
      </c>
      <c r="H63" s="1">
        <v>44154</v>
      </c>
      <c r="I63" s="1">
        <v>44657.48646457861</v>
      </c>
      <c r="J63" t="s">
        <v>365</v>
      </c>
      <c r="K63" t="s">
        <v>285</v>
      </c>
      <c r="L63" s="1">
        <v>44154</v>
      </c>
      <c r="M63" t="s">
        <v>196</v>
      </c>
      <c r="N63" t="s">
        <v>197</v>
      </c>
      <c r="O63" t="s">
        <v>366</v>
      </c>
      <c r="R63" t="s">
        <v>367</v>
      </c>
      <c r="S63" t="b">
        <v>0</v>
      </c>
      <c r="T63" s="1">
        <v>45292</v>
      </c>
      <c r="U63" s="2">
        <f>HYPERLINK("https://sbirkapp.gov.cz/detail/SPPFH2RW6AEWDVX6", "https://sbirkapp.gov.cz/detail/SPPFH2RW6AEWDVX6")</f>
        <v>0</v>
      </c>
      <c r="V63" t="s">
        <v>368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369</v>
      </c>
      <c r="F64" t="s">
        <v>28</v>
      </c>
      <c r="G64" t="s">
        <v>370</v>
      </c>
      <c r="H64" s="1">
        <v>43815</v>
      </c>
      <c r="I64" s="1">
        <v>44657.48436383021</v>
      </c>
      <c r="J64" t="s">
        <v>371</v>
      </c>
      <c r="K64" t="s">
        <v>285</v>
      </c>
      <c r="L64" s="1">
        <v>43815</v>
      </c>
      <c r="M64" t="s">
        <v>196</v>
      </c>
      <c r="N64" t="s">
        <v>197</v>
      </c>
      <c r="Q64" t="s">
        <v>372</v>
      </c>
      <c r="R64" t="s">
        <v>367</v>
      </c>
      <c r="S64" t="b">
        <v>0</v>
      </c>
      <c r="T64" s="1">
        <v>45292</v>
      </c>
      <c r="U64" s="2">
        <f>HYPERLINK("https://sbirkapp.gov.cz/detail/SPPC2OFCDKF7SLJG", "https://sbirkapp.gov.cz/detail/SPPC2OFCDKF7SLJG")</f>
        <v>0</v>
      </c>
      <c r="V64" t="s">
        <v>373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374</v>
      </c>
      <c r="F65" t="s">
        <v>28</v>
      </c>
      <c r="G65" t="s">
        <v>122</v>
      </c>
      <c r="H65" s="1">
        <v>44502</v>
      </c>
      <c r="I65" s="1">
        <v>44657.48172314375</v>
      </c>
      <c r="J65" t="s">
        <v>284</v>
      </c>
      <c r="K65" t="s">
        <v>285</v>
      </c>
      <c r="L65" s="1">
        <v>44502</v>
      </c>
      <c r="M65" t="s">
        <v>64</v>
      </c>
      <c r="N65" t="s">
        <v>65</v>
      </c>
      <c r="R65" t="s">
        <v>123</v>
      </c>
      <c r="S65" t="b">
        <v>0</v>
      </c>
      <c r="T65" s="1">
        <v>45292</v>
      </c>
      <c r="U65" s="2">
        <f>HYPERLINK("https://sbirkapp.gov.cz/detail/SPP7WHVIA6H3REOE", "https://sbirkapp.gov.cz/detail/SPP7WHVIA6H3REOE")</f>
        <v>0</v>
      </c>
      <c r="V65" t="s">
        <v>375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376</v>
      </c>
      <c r="F66" t="s">
        <v>28</v>
      </c>
      <c r="G66" t="s">
        <v>377</v>
      </c>
      <c r="H66" s="1">
        <v>44446</v>
      </c>
      <c r="I66" s="1">
        <v>44657.46446305865</v>
      </c>
      <c r="J66" t="s">
        <v>284</v>
      </c>
      <c r="K66" t="s">
        <v>285</v>
      </c>
      <c r="L66" s="1">
        <v>44446</v>
      </c>
      <c r="M66" t="s">
        <v>378</v>
      </c>
      <c r="N66" t="s">
        <v>379</v>
      </c>
      <c r="O66" t="s">
        <v>380</v>
      </c>
      <c r="R66" t="s">
        <v>381</v>
      </c>
      <c r="S66" t="b">
        <v>0</v>
      </c>
      <c r="T66" s="1">
        <v>45658</v>
      </c>
      <c r="U66" s="2">
        <f>HYPERLINK("https://sbirkapp.gov.cz/detail/SPP2M2O7MGEWNRZU", "https://sbirkapp.gov.cz/detail/SPP2M2O7MGEWNRZU")</f>
        <v>0</v>
      </c>
      <c r="V66" t="s">
        <v>382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383</v>
      </c>
      <c r="F67" t="s">
        <v>28</v>
      </c>
      <c r="G67" t="s">
        <v>384</v>
      </c>
      <c r="H67" s="1">
        <v>43724</v>
      </c>
      <c r="I67" s="1">
        <v>44657.46027491954</v>
      </c>
      <c r="J67" t="s">
        <v>371</v>
      </c>
      <c r="K67" t="s">
        <v>285</v>
      </c>
      <c r="L67" s="1">
        <v>43724</v>
      </c>
      <c r="M67" t="s">
        <v>385</v>
      </c>
      <c r="N67" t="s">
        <v>386</v>
      </c>
      <c r="Q67" t="s">
        <v>387</v>
      </c>
      <c r="R67" t="s">
        <v>381</v>
      </c>
      <c r="S67" t="b">
        <v>0</v>
      </c>
      <c r="T67" s="1">
        <v>45658</v>
      </c>
      <c r="U67" s="2">
        <f>HYPERLINK("https://sbirkapp.gov.cz/detail/SPP7PBLENUWI3CUG", "https://sbirkapp.gov.cz/detail/SPP7PBLENUWI3CUG")</f>
        <v>0</v>
      </c>
      <c r="V67" t="s">
        <v>388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389</v>
      </c>
      <c r="F68" t="s">
        <v>28</v>
      </c>
      <c r="G68" t="s">
        <v>390</v>
      </c>
      <c r="H68" s="1">
        <v>44543</v>
      </c>
      <c r="I68" s="1">
        <v>44657.44661965253</v>
      </c>
      <c r="J68" t="s">
        <v>284</v>
      </c>
      <c r="K68" t="s">
        <v>285</v>
      </c>
      <c r="L68" s="1">
        <v>44543</v>
      </c>
      <c r="M68" t="s">
        <v>391</v>
      </c>
      <c r="N68" t="s">
        <v>392</v>
      </c>
      <c r="S68" t="b">
        <v>1</v>
      </c>
      <c r="U68" s="2">
        <f>HYPERLINK("https://sbirkapp.gov.cz/detail/SPPEMGSDTN773SGI", "https://sbirkapp.gov.cz/detail/SPPEMGSDTN773SGI")</f>
        <v>0</v>
      </c>
      <c r="V68" t="s">
        <v>393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394</v>
      </c>
      <c r="F69" t="s">
        <v>28</v>
      </c>
      <c r="G69" t="s">
        <v>395</v>
      </c>
      <c r="H69" s="1">
        <v>44083</v>
      </c>
      <c r="I69" s="1">
        <v>44657.4371493222</v>
      </c>
      <c r="J69" t="s">
        <v>396</v>
      </c>
      <c r="K69" t="s">
        <v>285</v>
      </c>
      <c r="L69" s="1">
        <v>44083</v>
      </c>
      <c r="M69" t="s">
        <v>397</v>
      </c>
      <c r="N69" t="s">
        <v>398</v>
      </c>
      <c r="O69" t="s">
        <v>399</v>
      </c>
      <c r="S69" t="b">
        <v>1</v>
      </c>
      <c r="U69" s="2">
        <f>HYPERLINK("https://sbirkapp.gov.cz/detail/SPP2ATZK5NASNL2M", "https://sbirkapp.gov.cz/detail/SPP2ATZK5NASNL2M")</f>
        <v>0</v>
      </c>
      <c r="V69" t="s">
        <v>400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401</v>
      </c>
      <c r="F70" t="s">
        <v>28</v>
      </c>
      <c r="G70" t="s">
        <v>402</v>
      </c>
      <c r="H70" s="1">
        <v>44013</v>
      </c>
      <c r="I70" s="1">
        <v>44657.43451845691</v>
      </c>
      <c r="J70" t="s">
        <v>403</v>
      </c>
      <c r="K70" t="s">
        <v>285</v>
      </c>
      <c r="L70" s="1">
        <v>44013</v>
      </c>
      <c r="M70" t="s">
        <v>397</v>
      </c>
      <c r="N70" t="s">
        <v>404</v>
      </c>
      <c r="Q70" t="s">
        <v>405</v>
      </c>
      <c r="S70" t="b">
        <v>1</v>
      </c>
      <c r="U70" s="2">
        <f>HYPERLINK("https://sbirkapp.gov.cz/detail/SPP2DSTSCSORY64G", "https://sbirkapp.gov.cz/detail/SPP2DSTSCSORY64G")</f>
        <v>0</v>
      </c>
      <c r="V70" t="s">
        <v>406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407</v>
      </c>
      <c r="F71" t="s">
        <v>28</v>
      </c>
      <c r="G71" t="s">
        <v>408</v>
      </c>
      <c r="H71" s="1">
        <v>44012</v>
      </c>
      <c r="I71" s="1">
        <v>44657.42875600819</v>
      </c>
      <c r="J71" t="s">
        <v>348</v>
      </c>
      <c r="K71" t="s">
        <v>285</v>
      </c>
      <c r="L71" s="1">
        <v>44012</v>
      </c>
      <c r="M71" t="s">
        <v>409</v>
      </c>
      <c r="N71" t="s">
        <v>410</v>
      </c>
      <c r="S71" t="b">
        <v>1</v>
      </c>
      <c r="U71" s="2">
        <f>HYPERLINK("https://sbirkapp.gov.cz/detail/SPPSMTYBR4JWATOK", "https://sbirkapp.gov.cz/detail/SPPSMTYBR4JWATOK")</f>
        <v>0</v>
      </c>
      <c r="V71" t="s">
        <v>411</v>
      </c>
      <c r="W71">
        <v>2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412</v>
      </c>
      <c r="F72" t="s">
        <v>28</v>
      </c>
      <c r="G72" t="s">
        <v>413</v>
      </c>
      <c r="H72" s="1">
        <v>43781</v>
      </c>
      <c r="I72" s="1">
        <v>44657.42455753651</v>
      </c>
      <c r="J72" t="s">
        <v>414</v>
      </c>
      <c r="K72" t="s">
        <v>285</v>
      </c>
      <c r="L72" s="1">
        <v>43781</v>
      </c>
      <c r="M72" t="s">
        <v>415</v>
      </c>
      <c r="N72" t="s">
        <v>416</v>
      </c>
      <c r="S72" t="b">
        <v>1</v>
      </c>
      <c r="U72" s="2">
        <f>HYPERLINK("https://sbirkapp.gov.cz/detail/SPP6YHLJEPCS3KPI", "https://sbirkapp.gov.cz/detail/SPP6YHLJEPCS3KPI")</f>
        <v>0</v>
      </c>
      <c r="V72" t="s">
        <v>417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418</v>
      </c>
      <c r="F73" t="s">
        <v>28</v>
      </c>
      <c r="G73" t="s">
        <v>419</v>
      </c>
      <c r="H73" s="1">
        <v>44012</v>
      </c>
      <c r="I73" s="1">
        <v>44657.42193399782</v>
      </c>
      <c r="J73" t="s">
        <v>348</v>
      </c>
      <c r="K73" t="s">
        <v>285</v>
      </c>
      <c r="L73" s="1">
        <v>44012</v>
      </c>
      <c r="M73" t="s">
        <v>160</v>
      </c>
      <c r="N73" t="s">
        <v>161</v>
      </c>
      <c r="R73" t="s">
        <v>73</v>
      </c>
      <c r="S73" t="b">
        <v>0</v>
      </c>
      <c r="T73" s="1">
        <v>45378</v>
      </c>
      <c r="U73" s="2">
        <f>HYPERLINK("https://sbirkapp.gov.cz/detail/SPP5UCVWPFIC53O6", "https://sbirkapp.gov.cz/detail/SPP5UCVWPFIC53O6")</f>
        <v>0</v>
      </c>
      <c r="V73" t="s">
        <v>420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26</v>
      </c>
      <c r="E74" t="s">
        <v>421</v>
      </c>
      <c r="F74" t="s">
        <v>28</v>
      </c>
      <c r="G74" t="s">
        <v>422</v>
      </c>
      <c r="H74" s="1">
        <v>40354</v>
      </c>
      <c r="I74" s="1">
        <v>44657.41561321171</v>
      </c>
      <c r="J74" t="s">
        <v>423</v>
      </c>
      <c r="K74" t="s">
        <v>285</v>
      </c>
      <c r="L74" s="1">
        <v>40354</v>
      </c>
      <c r="M74" t="s">
        <v>424</v>
      </c>
      <c r="N74" t="s">
        <v>425</v>
      </c>
      <c r="S74" t="b">
        <v>1</v>
      </c>
      <c r="U74" s="2">
        <f>HYPERLINK("https://sbirkapp.gov.cz/detail/SPPBNXLRX6WSY76G", "https://sbirkapp.gov.cz/detail/SPPBNXLRX6WSY76G")</f>
        <v>0</v>
      </c>
      <c r="V74" t="s">
        <v>426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26</v>
      </c>
      <c r="E75" t="s">
        <v>427</v>
      </c>
      <c r="F75" t="s">
        <v>28</v>
      </c>
      <c r="G75" t="s">
        <v>428</v>
      </c>
      <c r="H75" s="1">
        <v>44264</v>
      </c>
      <c r="I75" s="1">
        <v>44657.4040484969</v>
      </c>
      <c r="J75" t="s">
        <v>429</v>
      </c>
      <c r="K75" t="s">
        <v>285</v>
      </c>
      <c r="L75" s="1">
        <v>44264</v>
      </c>
      <c r="M75" t="s">
        <v>84</v>
      </c>
      <c r="N75" t="s">
        <v>85</v>
      </c>
      <c r="R75" t="s">
        <v>86</v>
      </c>
      <c r="S75" t="b">
        <v>0</v>
      </c>
      <c r="T75" s="1">
        <v>45017</v>
      </c>
      <c r="U75" s="2">
        <f>HYPERLINK("https://sbirkapp.gov.cz/detail/SPPAZ6AOCDILCS2E", "https://sbirkapp.gov.cz/detail/SPPAZ6AOCDILCS2E")</f>
        <v>0</v>
      </c>
      <c r="V75" t="s">
        <v>430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26</v>
      </c>
      <c r="E76" t="s">
        <v>431</v>
      </c>
      <c r="F76" t="s">
        <v>28</v>
      </c>
      <c r="G76" t="s">
        <v>432</v>
      </c>
      <c r="H76" s="1">
        <v>44264</v>
      </c>
      <c r="I76" s="1">
        <v>44657.40194865724</v>
      </c>
      <c r="J76" t="s">
        <v>429</v>
      </c>
      <c r="K76" t="s">
        <v>285</v>
      </c>
      <c r="L76" s="1">
        <v>44264</v>
      </c>
      <c r="M76" t="s">
        <v>90</v>
      </c>
      <c r="N76" t="s">
        <v>91</v>
      </c>
      <c r="R76" t="s">
        <v>433</v>
      </c>
      <c r="S76" t="b">
        <v>0</v>
      </c>
      <c r="T76" s="1">
        <v>45017</v>
      </c>
      <c r="U76" s="2">
        <f>HYPERLINK("https://sbirkapp.gov.cz/detail/SPPCUM2L3KFH5VQU", "https://sbirkapp.gov.cz/detail/SPPCUM2L3KFH5VQU")</f>
        <v>0</v>
      </c>
      <c r="V76" t="s">
        <v>434</v>
      </c>
      <c r="W76">
        <v>1</v>
      </c>
    </row>
    <row r="77" spans="1:23">
      <c r="A77" t="s">
        <v>23</v>
      </c>
      <c r="B77" t="s">
        <v>24</v>
      </c>
      <c r="C77" t="s">
        <v>25</v>
      </c>
      <c r="D77" t="s">
        <v>26</v>
      </c>
      <c r="E77" t="s">
        <v>435</v>
      </c>
      <c r="F77" t="s">
        <v>127</v>
      </c>
      <c r="G77" t="s">
        <v>209</v>
      </c>
      <c r="H77" s="1">
        <v>44634</v>
      </c>
      <c r="I77" s="1">
        <v>44635.60041390795</v>
      </c>
      <c r="J77" t="s">
        <v>436</v>
      </c>
      <c r="K77" t="s">
        <v>31</v>
      </c>
      <c r="M77" t="s">
        <v>148</v>
      </c>
      <c r="N77" t="s">
        <v>149</v>
      </c>
      <c r="Q77" t="s">
        <v>437</v>
      </c>
      <c r="R77" t="s">
        <v>210</v>
      </c>
      <c r="S77" t="b">
        <v>0</v>
      </c>
      <c r="T77" s="1">
        <v>45170</v>
      </c>
      <c r="U77" s="2">
        <f>HYPERLINK("https://sbirkapp.gov.cz/detail/SPP6RA6GOXNXLAJO", "https://sbirkapp.gov.cz/detail/SPP6RA6GOXNXLAJO")</f>
        <v>0</v>
      </c>
      <c r="V77" t="s">
        <v>438</v>
      </c>
      <c r="W77">
        <v>1</v>
      </c>
    </row>
    <row r="78" spans="1:23">
      <c r="A78" t="s">
        <v>23</v>
      </c>
      <c r="B78" t="s">
        <v>24</v>
      </c>
      <c r="C78" t="s">
        <v>25</v>
      </c>
      <c r="D78" t="s">
        <v>26</v>
      </c>
      <c r="E78" t="s">
        <v>439</v>
      </c>
      <c r="F78" t="s">
        <v>28</v>
      </c>
      <c r="G78" t="s">
        <v>440</v>
      </c>
      <c r="H78" s="1">
        <v>44627</v>
      </c>
      <c r="I78" s="1">
        <v>44628.65774263513</v>
      </c>
      <c r="J78" t="s">
        <v>441</v>
      </c>
      <c r="K78" t="s">
        <v>31</v>
      </c>
      <c r="M78" t="s">
        <v>117</v>
      </c>
      <c r="N78" t="s">
        <v>118</v>
      </c>
      <c r="R78" t="s">
        <v>442</v>
      </c>
      <c r="S78" t="b">
        <v>0</v>
      </c>
      <c r="T78" s="1">
        <v>45657</v>
      </c>
      <c r="U78" s="2">
        <f>HYPERLINK("https://sbirkapp.gov.cz/detail/SPPSNO4BO53J7TAI", "https://sbirkapp.gov.cz/detail/SPPSNO4BO53J7TAI")</f>
        <v>0</v>
      </c>
      <c r="V78" t="s">
        <v>443</v>
      </c>
      <c r="W78">
        <v>2</v>
      </c>
    </row>
    <row r="79" spans="1:23">
      <c r="A79" t="s">
        <v>23</v>
      </c>
      <c r="B79" t="s">
        <v>24</v>
      </c>
      <c r="C79" t="s">
        <v>25</v>
      </c>
      <c r="D79" t="s">
        <v>26</v>
      </c>
      <c r="E79" t="s">
        <v>444</v>
      </c>
      <c r="F79" t="s">
        <v>28</v>
      </c>
      <c r="G79" t="s">
        <v>37</v>
      </c>
      <c r="H79" s="1">
        <v>44627</v>
      </c>
      <c r="I79" s="1">
        <v>44628.65092978901</v>
      </c>
      <c r="J79" t="s">
        <v>441</v>
      </c>
      <c r="K79" t="s">
        <v>31</v>
      </c>
      <c r="M79" t="s">
        <v>445</v>
      </c>
      <c r="N79" t="s">
        <v>446</v>
      </c>
      <c r="R79" t="s">
        <v>235</v>
      </c>
      <c r="S79" t="b">
        <v>0</v>
      </c>
      <c r="T79" s="1">
        <v>45008</v>
      </c>
      <c r="U79" s="2">
        <f>HYPERLINK("https://sbirkapp.gov.cz/detail/SPPYSTV33EVVZOE6", "https://sbirkapp.gov.cz/detail/SPPYSTV33EVVZOE6")</f>
        <v>0</v>
      </c>
      <c r="V79" t="s">
        <v>447</v>
      </c>
      <c r="W79">
        <v>1</v>
      </c>
    </row>
    <row r="80" spans="1:23">
      <c r="A80" t="s">
        <v>23</v>
      </c>
      <c r="B80" t="s">
        <v>24</v>
      </c>
      <c r="C80" t="s">
        <v>25</v>
      </c>
      <c r="D80" t="s">
        <v>26</v>
      </c>
      <c r="E80" t="s">
        <v>448</v>
      </c>
      <c r="F80" t="s">
        <v>28</v>
      </c>
      <c r="G80" t="s">
        <v>166</v>
      </c>
      <c r="H80" s="1">
        <v>44627</v>
      </c>
      <c r="I80" s="1">
        <v>44628.64203320366</v>
      </c>
      <c r="J80" t="s">
        <v>441</v>
      </c>
      <c r="K80" t="s">
        <v>31</v>
      </c>
      <c r="M80" t="s">
        <v>32</v>
      </c>
      <c r="N80" t="s">
        <v>33</v>
      </c>
      <c r="Q80" t="s">
        <v>449</v>
      </c>
      <c r="R80" t="s">
        <v>230</v>
      </c>
      <c r="S80" t="b">
        <v>0</v>
      </c>
      <c r="T80" s="1">
        <v>45008</v>
      </c>
      <c r="U80" s="2">
        <f>HYPERLINK("https://sbirkapp.gov.cz/detail/SPPJZWCVM6PJFFRA", "https://sbirkapp.gov.cz/detail/SPPJZWCVM6PJFFRA")</f>
        <v>0</v>
      </c>
      <c r="V80" t="s">
        <v>450</v>
      </c>
      <c r="W80">
        <v>2</v>
      </c>
    </row>
    <row r="81" spans="1:23">
      <c r="A81" t="s">
        <v>23</v>
      </c>
      <c r="B81" t="s">
        <v>24</v>
      </c>
      <c r="C81" t="s">
        <v>25</v>
      </c>
      <c r="D81" t="s">
        <v>26</v>
      </c>
      <c r="E81" t="s">
        <v>451</v>
      </c>
      <c r="F81" t="s">
        <v>127</v>
      </c>
      <c r="G81" t="s">
        <v>452</v>
      </c>
      <c r="H81" s="1">
        <v>44585</v>
      </c>
      <c r="I81" s="1">
        <v>44593.55462516758</v>
      </c>
      <c r="J81" t="s">
        <v>453</v>
      </c>
      <c r="K81" t="s">
        <v>31</v>
      </c>
      <c r="M81" t="s">
        <v>177</v>
      </c>
      <c r="N81" t="s">
        <v>178</v>
      </c>
      <c r="R81" t="s">
        <v>179</v>
      </c>
      <c r="S81" t="b">
        <v>0</v>
      </c>
      <c r="T81" s="1">
        <v>44927</v>
      </c>
      <c r="U81" s="2">
        <f>HYPERLINK("https://sbirkapp.gov.cz/detail/SPPQ4XLWZWJ4F7KY", "https://sbirkapp.gov.cz/detail/SPPQ4XLWZWJ4F7KY")</f>
        <v>0</v>
      </c>
      <c r="V81" t="s">
        <v>454</v>
      </c>
      <c r="W8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2026-05-13T03:01:04Z</dcterms:created>
  <dcterms:modified xsi:type="dcterms:W3CDTF">2026-05-13T03:01:04Z</dcterms:modified>
</cp:coreProperties>
</file>