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<sst xmlns="http://schemas.openxmlformats.org/spreadsheetml/2006/main" count="795" uniqueCount="317">
  <si>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</si>
  <si>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</si>
  <si>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</si>
  <si>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</si>
  <si>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</si>
  <si>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</si>
  <si>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</si>
  <si>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</si>
  <si>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</si>
  <si>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</si>
  <si>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</si>
  <si>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</si>
  <si>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</si>
  <si>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</si>
  <si>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</si>
  <si>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</si>
  <si>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</si>
  <si>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</si>
  <si>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</si>
  <si>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</si>
  <si>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</si>
  <si>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</si>
  <si>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</si>
  <si>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Město Podbořany</t>
  </si>
  <si>
    <t>00265365</t>
  </si>
  <si>
    <t>fh4btis</t>
  </si>
  <si>
    <t>Ústecký kraj</t>
  </si>
  <si>
    <t>2/2025</t>
  </si>
  <si>
    <t>Obecně závazná vyhláška</t>
  </si>
  <si>
    <t>o regulaci zacházení s vybranými pyrotechnickými výrobky a o stanovení výjimečných případů, při nichž nemusí být dodržována doba nočního klidu</t>
  </si>
  <si>
    <t>2026-02-01</t>
  </si>
  <si>
    <t>Běžný</t>
  </si>
  <si>
    <t>pyrotechnické výrobky</t>
  </si>
  <si>
    <t>zákon č. 206/2015 Sb., zákon o pyrotechnice - § 35c</t>
  </si>
  <si>
    <t>6/2022: Obecně závazná vyhláška města Podbořany o regulaci hlučné zábavní pyrotechniky  a o stanovení výjimečných případů, při nichž nemusí být dodržována doba nočního klidu</t>
  </si>
  <si>
    <t>1624063910</t>
  </si>
  <si>
    <t>1/2025</t>
  </si>
  <si>
    <t>o stanovení výjimečných případů, kdy doba nočního klidu je vymezena kratší dobou</t>
  </si>
  <si>
    <t>2025-06-20</t>
  </si>
  <si>
    <t>noční klid</t>
  </si>
  <si>
    <t>zákon č. 251/2016 Sb., o některých přestupcích - § 5 odst. 7</t>
  </si>
  <si>
    <t>1/2024: o stanovení výjimečných případů, kdy doba nočního klidu je vymezena kratší dobou</t>
  </si>
  <si>
    <t>1487802222</t>
  </si>
  <si>
    <t>1/2024</t>
  </si>
  <si>
    <t>2024-05-18</t>
  </si>
  <si>
    <t>2/2023: o stanovení výjimečných případů, kdy doba nočního klidu je vymezena kratší dobou</t>
  </si>
  <si>
    <t>1/2025: o stanovení výjimečných případů, kdy doba nočního klidu je vymezena kratší dobou</t>
  </si>
  <si>
    <t>1328239922</t>
  </si>
  <si>
    <t>4/2023</t>
  </si>
  <si>
    <t>o stanovení koeficientů pro výpočet daně z nemovitých věcí</t>
  </si>
  <si>
    <t>2024-01-01</t>
  </si>
  <si>
    <t>daň z nemovitých věcí - koeficient u staveb a jednotek; daň z nemovitých věcí - místní koeficient</t>
  </si>
  <si>
    <t>zákon č. 338/1992 Sb., o dani z nemovitých věcí - § 11 odst. 3 písm. b)  ; zákon č. 338/1992 Sb., o dani z nemovitých věcí - § 12</t>
  </si>
  <si>
    <t>1239856139</t>
  </si>
  <si>
    <t>3/2023</t>
  </si>
  <si>
    <t>o zákazu požívání alkoholických nápojů na vybraných veřejných prostranstvích</t>
  </si>
  <si>
    <t>2023-09-22</t>
  </si>
  <si>
    <t>veřejný pořádek - konzumace alkoholu</t>
  </si>
  <si>
    <t>zákon č. 128/2000 Sb., o obcích - § 10 písm. a) - konzumace alkoholu</t>
  </si>
  <si>
    <t>7/2022: Obecně závazná vyhláška města Podbořany o zákazu požívání alkoholických nápojů na vybraných veřejných prostranstvích</t>
  </si>
  <si>
    <t>1238613697</t>
  </si>
  <si>
    <t>2/2023</t>
  </si>
  <si>
    <t>2023-07-01</t>
  </si>
  <si>
    <t>2/2017: o výjimečném zkrácení doby nočního klidu</t>
  </si>
  <si>
    <t>1/2024: o stanovení výjimečných případů, kdy doba nočního klidu je vymezena kratší dobou; 1/2024: o stanovení výjimečných případů, kdy doba nočního klidu je vymezena kratší dobou</t>
  </si>
  <si>
    <t>1201892431</t>
  </si>
  <si>
    <t>1/2023</t>
  </si>
  <si>
    <t>Obecně závazná vyhláška, kterou se stanoví obecní systém odpadového hospodářství</t>
  </si>
  <si>
    <t>2023-06-27</t>
  </si>
  <si>
    <t>systém odpadového hospodářství</t>
  </si>
  <si>
    <t>zákon č. 541/2020 Sb., o odpadech - § 59 odst. 4</t>
  </si>
  <si>
    <t>1/2021: kterou se stanoví obecní systém odpadového hospodářství</t>
  </si>
  <si>
    <t>1201890239</t>
  </si>
  <si>
    <t>9/2022</t>
  </si>
  <si>
    <t>Obecně závažná vyhláška města Podbořany místním poplatku za obecní systém odpadového hospodářství</t>
  </si>
  <si>
    <t>2023-01-01</t>
  </si>
  <si>
    <t>místní poplatek za obecní systém odpadového hospodářství</t>
  </si>
  <si>
    <t>zákon č. 565/1990 Sb., o místních poplatcích - § 14 - za obecní systém odpadového hospodářství</t>
  </si>
  <si>
    <t>2/2021: o místním poplatku za obecní systém odpadového hospodářství</t>
  </si>
  <si>
    <t>1116341130</t>
  </si>
  <si>
    <t>8/2022</t>
  </si>
  <si>
    <t>Obecně závazná vyhláška města Podbořany o místním poplatku z pobytu</t>
  </si>
  <si>
    <t>2022-06-30</t>
  </si>
  <si>
    <t>místní poplatek z pobytu</t>
  </si>
  <si>
    <t>zákon č. 565/1990 Sb., o místních poplatcích - § 14 - z pobytu</t>
  </si>
  <si>
    <t>4/2019: o místním poplatku z pobytu</t>
  </si>
  <si>
    <t>1050492435</t>
  </si>
  <si>
    <t>7/2022</t>
  </si>
  <si>
    <t>Obecně závazná vyhláška města Podbořany o zákazu požívání alkoholických nápojů na vybraných veřejných prostranstvích</t>
  </si>
  <si>
    <t>2022-06-21</t>
  </si>
  <si>
    <t>8/2011: o zákazu požívání alkoholických nápojů na vybraných veřejných prostranstvích</t>
  </si>
  <si>
    <t>3/2023: o zákazu požívání alkoholických nápojů na vybraných veřejných prostranstvích</t>
  </si>
  <si>
    <t>1047116951</t>
  </si>
  <si>
    <t>6/2022</t>
  </si>
  <si>
    <t>Obecně závazná vyhláška města Podbořany o regulaci hlučné zábavní pyrotechniky  a o stanovení výjimečných případů, při nichž nemusí být dodržována doba nočního klidu</t>
  </si>
  <si>
    <t>veřejný pořádek - pyrotechnika; noční klid</t>
  </si>
  <si>
    <t>zákon č. 128/2000 Sb., o obcích - § 10 písm. a) - pyrotechnika; zákon č. 251/2016 Sb., o některých přestupcích - § 5 odst. 7</t>
  </si>
  <si>
    <t>1/2016: o regulaci hlučné zábavní pyrotechniky a provádění pyrotechnických efektů způsobujících hluk</t>
  </si>
  <si>
    <t>2/2025: o regulaci zacházení s vybranými pyrotechnickými výrobky a o stanovení výjimečných případů, při nichž nemusí být dodržována doba nočního klidu; 2/2025: o regulaci zacházení s vybranými pyrotechnickými výrobky a o stanovení výjimečných případů, při nichž nemusí být dodržována doba nočního klidu</t>
  </si>
  <si>
    <t>1047111387</t>
  </si>
  <si>
    <t>5/2022</t>
  </si>
  <si>
    <t>VÝMAZ</t>
  </si>
  <si>
    <t>-</t>
  </si>
  <si>
    <t>1047095618</t>
  </si>
  <si>
    <t>4/2022</t>
  </si>
  <si>
    <t>Obecně závazná vyhláška obce Podbořany o místním poplatku za užívání veřejného prostranství</t>
  </si>
  <si>
    <t>místní poplatek za užívání veřejného prostranství</t>
  </si>
  <si>
    <t>zákon č. 565/1990 Sb., o místních poplatcích - § 14 - za užívání veřejného prostranství</t>
  </si>
  <si>
    <t>1/2014: o místním poplatku za užívání veřejného prostranství</t>
  </si>
  <si>
    <t>1047089813</t>
  </si>
  <si>
    <t>3/2022</t>
  </si>
  <si>
    <t>Obecně závazná vyhláška města Podbořany o pravidlech pro pohyb psů na veřejných prostranstvích</t>
  </si>
  <si>
    <t>pohyb psů; veřejný pořádek - jiné</t>
  </si>
  <si>
    <t>zákon č. 246/1992 Sb., na ochranu zvířat proti týrání - § 24 odst. 2; zákon č. 128/2000 Sb., o obcích - § 10 písm. c) - jiné</t>
  </si>
  <si>
    <t>04/2004: kterou se stanoví pravidla pro pohyb psů na veřejném prostranství v městě Podbořany a jeho místních částech</t>
  </si>
  <si>
    <t>1047055101</t>
  </si>
  <si>
    <t>2/2022</t>
  </si>
  <si>
    <t>Obecně závazná vyhláška obce Podbořany o požárním řádu</t>
  </si>
  <si>
    <t>požární ochrana - požární řád</t>
  </si>
  <si>
    <t>zákon č. 133/1985 Sb., o požární ochraně - § 29 odst. 1 písm. o) bod 1</t>
  </si>
  <si>
    <t>4/2011: Požární řád města Podbořany</t>
  </si>
  <si>
    <t>1047013100</t>
  </si>
  <si>
    <t>1/2022</t>
  </si>
  <si>
    <t>Obecně závazaná vyhláška o regulaci hlučných činností spočívajících v provozu plynových děl a jiných akustických plašících zařízení</t>
  </si>
  <si>
    <t>2022-04-19</t>
  </si>
  <si>
    <t>veřejný pořádek - hlučné činnosti</t>
  </si>
  <si>
    <t>zákon č. 128/2000 Sb., o obcích - § 10 písm. a) - hlučné činnosti</t>
  </si>
  <si>
    <t>1022515021</t>
  </si>
  <si>
    <t>1/2017</t>
  </si>
  <si>
    <t>kterou se stanoví školské obvody spádových mateřských škol zřizovaných městem Podbořany</t>
  </si>
  <si>
    <t>2017-03-10</t>
  </si>
  <si>
    <t>Dle přechodného ustanovení</t>
  </si>
  <si>
    <t>školské obvody - mateřské školy</t>
  </si>
  <si>
    <t>zákon č. 561/2004 Sb., školský zákon - § 179 odst. 3 a § 178 odst. 2 písm. b)</t>
  </si>
  <si>
    <t>996906596</t>
  </si>
  <si>
    <t>1/2012</t>
  </si>
  <si>
    <t>kterou se zrušuje obecně závazná vyhláška č. 7/2011, o místním poplatku za provozovaný výherní hrací přístroj, koncový interaktivní videoloterní terminál a herní místo lokálního herního systému</t>
  </si>
  <si>
    <t>2012-05-09</t>
  </si>
  <si>
    <t>zrušovací</t>
  </si>
  <si>
    <t>ústavní zákon č. 1/1993 Sb., Ústava České republiky - čl. 104 odst. 3 - zrušovací OZV</t>
  </si>
  <si>
    <t>996262098</t>
  </si>
  <si>
    <t>1/2009</t>
  </si>
  <si>
    <t>996258250</t>
  </si>
  <si>
    <t>2/2008</t>
  </si>
  <si>
    <t>Nařízení</t>
  </si>
  <si>
    <t>Nařízení Města Podbořany č. 2/2008 ze dne 14. května 2008, kterým se zrušuje obecně závazná vyhláška Města Podbořany o stanovení koeficientu pro vyměření daně z nemovitostí ze dne 12. 7. 1995 a obecně závazná vyhláška, která mění OZV Ze dne 12.7.1995, vydaná 23.8.1995, obě vydané v přenesené působnosti radou Města Podbořany</t>
  </si>
  <si>
    <t>2008-05-30</t>
  </si>
  <si>
    <t>jiná</t>
  </si>
  <si>
    <t xml:space="preserve">ústavní zákon č. 1/1993 Sb., Ústava České republiky - čl. 79 odst. 3 </t>
  </si>
  <si>
    <t>996247939</t>
  </si>
  <si>
    <t>2/2007</t>
  </si>
  <si>
    <t>kterou se ruší Vyhláška č. 6/99 o „ Fondu rozvoje bydlení „ na území katastru města ze dne 20.10.1999.</t>
  </si>
  <si>
    <t>2007-03-20</t>
  </si>
  <si>
    <t>996234216</t>
  </si>
  <si>
    <t>4/2006</t>
  </si>
  <si>
    <t>Nařízení Města Podbořany č. 4/2006 ze dne 31.5.2006 o záměru zadat zpracování lesních hospodářských osnov</t>
  </si>
  <si>
    <t>2006-06-07</t>
  </si>
  <si>
    <t>lesní hospodářské osnovy</t>
  </si>
  <si>
    <t>zákon č. 289/1995 Sb., lesní zákon - § 25 odst. 2</t>
  </si>
  <si>
    <t>996228810</t>
  </si>
  <si>
    <t>1/2006</t>
  </si>
  <si>
    <t>kterou se ruší Vyhláška č. 6/2002 o závazných částech změn a doplňků územního plánu sídelního útvaru Podbořany ze dne 23.10.2002.</t>
  </si>
  <si>
    <t>2006-06-23</t>
  </si>
  <si>
    <t>996221708</t>
  </si>
  <si>
    <t>8/2005</t>
  </si>
  <si>
    <t>Nařízení Města Podbořany č. 8/2005 Ze dne 20.7.2005 kterým Se zrušuje nařízení rady města Podbořany č.5/2004 stanovující rozsah, způsob a lhůtu odstraňování závad ve schůdnosti chodníků.</t>
  </si>
  <si>
    <t>2005-08-11</t>
  </si>
  <si>
    <t>996216046</t>
  </si>
  <si>
    <t>6/2005</t>
  </si>
  <si>
    <t>kterou se zrušuje obecně závazná vyhláška č. 1/1999 Města Podbořany o zahájení revize údajů katastru nemovitostí České republiky</t>
  </si>
  <si>
    <t>2005-05-17</t>
  </si>
  <si>
    <t>996209252</t>
  </si>
  <si>
    <t>5/2005</t>
  </si>
  <si>
    <t>kterou se zrušuje obecně závazná vyhláška č. 3/96 Města Podbořany o zákazu používání zábavné pyrotechniky na území města Podbořan.</t>
  </si>
  <si>
    <t>2005-05-16</t>
  </si>
  <si>
    <t>996175689</t>
  </si>
  <si>
    <t>3/2005</t>
  </si>
  <si>
    <t>kterou se zrušuje obecně závazná vyhláška č. 5/1998 o stanovení příspěvku na částečnou úhradu neinvestičních nákladů mateřských škol a školní družin.</t>
  </si>
  <si>
    <t>2005-03-16</t>
  </si>
  <si>
    <t>996173743</t>
  </si>
  <si>
    <t>3/2004</t>
  </si>
  <si>
    <t>kterou se zrušuje obecně závazná vyhláška města Podbořany č.5/2001, o veřejném pořádku, ze dne 5.9.2001.</t>
  </si>
  <si>
    <t>2004-11-13</t>
  </si>
  <si>
    <t>996170805</t>
  </si>
  <si>
    <t>2/2003</t>
  </si>
  <si>
    <t>996165107</t>
  </si>
  <si>
    <t>5/2002</t>
  </si>
  <si>
    <t>kterou se ruší Vyhláška č. 4/2001 o Závazných částech Změn a doplňků územního plánu sídelního útvaru Podbořany</t>
  </si>
  <si>
    <t>2002-11-08</t>
  </si>
  <si>
    <t>996157485</t>
  </si>
  <si>
    <t>2/2002</t>
  </si>
  <si>
    <t>Nařízení Města Podbořany č.2/2002 o koeficientu růstu nájemného z bytu pro Období od 1.7.2002 - 31.12.2002</t>
  </si>
  <si>
    <t>2002-07-01</t>
  </si>
  <si>
    <t>regulace cen - stanovení maximálních cen, pokud nejsou stanoveny ministerstvem</t>
  </si>
  <si>
    <t>zákon č. 265/1991 Sb., o působnosti orgánů České republiky v oblasti cen - § 4a odst. 1 písm. a)</t>
  </si>
  <si>
    <t>Vyřazeno</t>
  </si>
  <si>
    <t>996152894</t>
  </si>
  <si>
    <t>1/2021</t>
  </si>
  <si>
    <t>kterou se stanoví obecní systém odpadového hospodářství</t>
  </si>
  <si>
    <t>2021-06-25</t>
  </si>
  <si>
    <t>1/2023: Obecně závazná vyhláška, kterou se stanoví obecní systém odpadového hospodářství</t>
  </si>
  <si>
    <t>994698134</t>
  </si>
  <si>
    <t>2/2021</t>
  </si>
  <si>
    <t>o místním poplatku za obecní systém odpadového hospodářství</t>
  </si>
  <si>
    <t>2022-01-01</t>
  </si>
  <si>
    <t>9/2022: Obecně závažná vyhláška města Podbořany místním poplatku za obecní systém odpadového hospodářství</t>
  </si>
  <si>
    <t>994694470</t>
  </si>
  <si>
    <t>4/2019</t>
  </si>
  <si>
    <t>o místním poplatku z pobytu</t>
  </si>
  <si>
    <t>2020-01-01</t>
  </si>
  <si>
    <t>8/2022: Obecně závazná vyhláška města Podbořany o místním poplatku z pobytu</t>
  </si>
  <si>
    <t>994659986</t>
  </si>
  <si>
    <t>3/2019</t>
  </si>
  <si>
    <t>o místním poplatku ze psů</t>
  </si>
  <si>
    <t>místní poplatek ze psů</t>
  </si>
  <si>
    <t>zákon č. 565/1990 Sb., o místních poplatcích - § 14 - ze psů</t>
  </si>
  <si>
    <t>994658577</t>
  </si>
  <si>
    <t>2/2019</t>
  </si>
  <si>
    <t>kterou se stanoví části společných školských obvodů základních škol</t>
  </si>
  <si>
    <t>2019-10-08</t>
  </si>
  <si>
    <t>školské obvody - základní školy</t>
  </si>
  <si>
    <t>zákon č. 561/2004 Sb., školský zákon - § 178 odst. 2 písm. c)</t>
  </si>
  <si>
    <t>994628987</t>
  </si>
  <si>
    <t>1/2019</t>
  </si>
  <si>
    <t>kterou se zrušuje obecně závazná vyhláška č. 5/2010, o místním poplatku za povolení k vjezdu do vybraných částí měst</t>
  </si>
  <si>
    <t>2019-05-28</t>
  </si>
  <si>
    <t>993345322</t>
  </si>
  <si>
    <t>1/2018</t>
  </si>
  <si>
    <t>993341091</t>
  </si>
  <si>
    <t>2/2017</t>
  </si>
  <si>
    <t>o výjimečném zkrácení doby nočního klidu</t>
  </si>
  <si>
    <t>2017-05-29</t>
  </si>
  <si>
    <t>zákon č. 251/2016 Sb., o některých přestupcích - § 5 odst. 6</t>
  </si>
  <si>
    <t>2/2023: o stanovení výjimečných případů, kdy doba nočního klidu je vymezena kratší dobou; 2/2023: o stanovení výjimečných případů, kdy doba nočního klidu je vymezena kratší dobou</t>
  </si>
  <si>
    <t>993330660</t>
  </si>
  <si>
    <t>2/2016</t>
  </si>
  <si>
    <t>o zřízení Městské policie Podbořany</t>
  </si>
  <si>
    <t>2016-09-22</t>
  </si>
  <si>
    <t>obecní policie</t>
  </si>
  <si>
    <t xml:space="preserve">zákon č. 553/1991 Sb., o obecní policii - § 1 odst. 1 </t>
  </si>
  <si>
    <t>993119682</t>
  </si>
  <si>
    <t>1/2016</t>
  </si>
  <si>
    <t>o regulaci hlučné zábavní pyrotechniky a provádění pyrotechnických efektů způsobujících hluk</t>
  </si>
  <si>
    <t>2016-06-22</t>
  </si>
  <si>
    <t>veřejný pořádek - pyrotechnika</t>
  </si>
  <si>
    <t>zákon č. 128/2000 Sb., o obcích - § 10 písm. a) - pyrotechnika</t>
  </si>
  <si>
    <t>993117473</t>
  </si>
  <si>
    <t>Nařízení č. 1/2016 - o záměru zadat zpracování lesních hospodářských osnov</t>
  </si>
  <si>
    <t>2016-05-17</t>
  </si>
  <si>
    <t>993114294</t>
  </si>
  <si>
    <t>1/2014</t>
  </si>
  <si>
    <t>o místním poplatku za užívání veřejného prostranství</t>
  </si>
  <si>
    <t>2014-07-02</t>
  </si>
  <si>
    <t>4/2022: Obecně závazná vyhláška obce Podbořany o místním poplatku za užívání veřejného prostranství; 4/2022: Obecně závazná vyhláška obce Podbořany o místním poplatku za užívání veřejného prostranství</t>
  </si>
  <si>
    <t>992594601</t>
  </si>
  <si>
    <t>2/2013</t>
  </si>
  <si>
    <t>Nařízení Města Podbořany č. 2/2013 - Tržní Řád</t>
  </si>
  <si>
    <t>2014-01-02</t>
  </si>
  <si>
    <t>regulace prodeje zboží a nabízení služeb - tržní řád</t>
  </si>
  <si>
    <t xml:space="preserve">zákon č. 455/1991 Sb., živnostenský zákon - § 18 odst. 1 </t>
  </si>
  <si>
    <t>992539807</t>
  </si>
  <si>
    <t>8/2011</t>
  </si>
  <si>
    <t>2012-01-06</t>
  </si>
  <si>
    <t>992528400</t>
  </si>
  <si>
    <t>6/2011</t>
  </si>
  <si>
    <t>o regulaci a provozování sázkových her, loterií a jiných podobných her</t>
  </si>
  <si>
    <t>2012-01-01</t>
  </si>
  <si>
    <t>hazardní hry</t>
  </si>
  <si>
    <t xml:space="preserve">zákon č. 186/2016 Sb., o hazardních hrách - § 12 </t>
  </si>
  <si>
    <t>992413515</t>
  </si>
  <si>
    <t>5/2011</t>
  </si>
  <si>
    <t>o zrušení městské policie</t>
  </si>
  <si>
    <t>2011-10-04</t>
  </si>
  <si>
    <t>992307952</t>
  </si>
  <si>
    <t>4/2011</t>
  </si>
  <si>
    <t>Požární řád města Podbořany</t>
  </si>
  <si>
    <t>2011-10-07</t>
  </si>
  <si>
    <t>2/2022: Obecně závazná vyhláška obce Podbořany o požárním řádu; 2/2022: Obecně závazná vyhláška obce Podbořany o požárním řádu</t>
  </si>
  <si>
    <t>991921224</t>
  </si>
  <si>
    <t>o regulaci hlučných činností</t>
  </si>
  <si>
    <t>2009-12-30</t>
  </si>
  <si>
    <t>991886455</t>
  </si>
  <si>
    <t>2/2009</t>
  </si>
  <si>
    <t>Nařízení Města Podbořany č. 2/2009 operativní plán zimní údržby</t>
  </si>
  <si>
    <t>2009-11-01</t>
  </si>
  <si>
    <t>pozemní komunikace - odstranění závad ve schůdnosti</t>
  </si>
  <si>
    <t xml:space="preserve">zákon č. 13/1997 Sb., o pozemních komunikacích - § 27 odst. 7 </t>
  </si>
  <si>
    <t>991875629</t>
  </si>
  <si>
    <t>991870787</t>
  </si>
  <si>
    <t>5/2007</t>
  </si>
  <si>
    <t>kterou se ruší a nahrazuje obecně závazná vyhláška č. 4/2007 o užívání městských symbolů</t>
  </si>
  <si>
    <t>2007-10-02</t>
  </si>
  <si>
    <t xml:space="preserve">ústavní zákon č. 1/1993 Sb., Ústava České republiky - čl. 104 odst. 3 </t>
  </si>
  <si>
    <t>990956122</t>
  </si>
  <si>
    <t>1/2007</t>
  </si>
  <si>
    <t>Nařízení Města Podbořany č. 1/2007, kterým se stanovuje rozsah, způsob a lhůta odstraňování závad ve schůdnosti chodníků</t>
  </si>
  <si>
    <t>2007-02-02</t>
  </si>
  <si>
    <t>990839850</t>
  </si>
  <si>
    <t>2/2005</t>
  </si>
  <si>
    <t>990816671</t>
  </si>
  <si>
    <t>7/2005</t>
  </si>
  <si>
    <t>Nařízení Města Podbořany č. 7/2005 o zákazu sběru hlemýždě zahradního</t>
  </si>
  <si>
    <t>2005-09-01</t>
  </si>
  <si>
    <t>mimořádná veterinární opatření</t>
  </si>
  <si>
    <t>zákon č. 166/1999 Sb., veterinární zákon - § 46 písm. b)</t>
  </si>
  <si>
    <t>988343883</t>
  </si>
  <si>
    <t>04/2004</t>
  </si>
  <si>
    <t>kterou se stanoví pravidla pro pohyb psů na veřejném prostranství v městě Podbořany a jeho místních částech</t>
  </si>
  <si>
    <t>2004-12-01</t>
  </si>
  <si>
    <t>pohyb psů; veřejný pořádek - chov a pohyb zvířat</t>
  </si>
  <si>
    <t>zákon č. 246/1992 Sb., na ochranu zvířat proti týrání - § 24 odst. 2; zákon č. 128/2000 Sb., o obcích - § 10 písm. a)  - chov a pohyb zvířat</t>
  </si>
  <si>
    <t>3/2022: Obecně závazná vyhláška města Podbořany o pravidlech pro pohyb psů na veřejných prostranstvích</t>
  </si>
  <si>
    <t>988200981</t>
  </si>
  <si>
    <t>7/2001</t>
  </si>
  <si>
    <t>Nařízení Města Podbořany č. 7/2001, ze dne 20. 6. 2001, kterým se stanovuje rozsah, způsob a lhůta odstraňování závad ve schůdnosti chodníků</t>
  </si>
  <si>
    <t>2001-07-09</t>
  </si>
  <si>
    <t>987856206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</si>
</sst>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58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7.7109375" customWidth="1"/>
    <col min="2" max="2" width="10.7109375" customWidth="1"/>
    <col min="3" max="3" width="9.7109375" customWidth="1"/>
    <col min="4" max="4" width="14.7109375" customWidth="1"/>
    <col min="5" max="5" width="9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70.7109375" customWidth="1"/>
    <col min="14" max="14" width="70.7109375" customWidth="1"/>
    <col min="15" max="15" width="3.7109375" customWidth="1"/>
    <col min="16" max="16" width="70.7109375" customWidth="1"/>
    <col min="17" max="17" width="3.7109375" customWidth="1"/>
    <col min="18" max="18" width="70.7109375" customWidth="1"/>
    <col min="19" max="19" width="10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46008</v>
      </c>
      <c r="I2" s="1">
        <v>46010.46370322404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HYPERLINK("https://sbirkapp.gov.cz/detail/SPPPSJJ4B7YSCV3S", "https://sbirkapp.gov.cz/detail/SPPPSJJ4B7YSCV3S")</f>
        <v>0</v>
      </c>
      <c r="V2" t="s">
        <v>35</v>
      </c>
      <c r="W2">
        <v>2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45714</v>
      </c>
      <c r="I3" s="1">
        <v>45719.35738022145</v>
      </c>
      <c r="J3" t="s">
        <v>38</v>
      </c>
      <c r="K3" t="s">
        <v>31</v>
      </c>
      <c r="M3" t="s">
        <v>39</v>
      </c>
      <c r="N3" t="s">
        <v>40</v>
      </c>
      <c r="P3" t="s">
        <v>41</v>
      </c>
      <c r="S3" t="b">
        <v>1</v>
      </c>
      <c r="U3" s="2">
        <f>HYPERLINK("https://sbirkapp.gov.cz/detail/SPPZWTIKHEYNTUHM", "https://sbirkapp.gov.cz/detail/SPPZWTIKHEYNTUHM")</f>
        <v>0</v>
      </c>
      <c r="V3" t="s">
        <v>42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43</v>
      </c>
      <c r="F4" t="s">
        <v>28</v>
      </c>
      <c r="G4" t="s">
        <v>37</v>
      </c>
      <c r="H4" s="1">
        <v>45357</v>
      </c>
      <c r="I4" s="1">
        <v>45363.51342855823</v>
      </c>
      <c r="J4" t="s">
        <v>44</v>
      </c>
      <c r="K4" t="s">
        <v>31</v>
      </c>
      <c r="M4" t="s">
        <v>39</v>
      </c>
      <c r="N4" t="s">
        <v>40</v>
      </c>
      <c r="P4" t="s">
        <v>45</v>
      </c>
      <c r="R4" t="s">
        <v>46</v>
      </c>
      <c r="S4" t="b">
        <v>0</v>
      </c>
      <c r="T4" s="1">
        <v>45828</v>
      </c>
      <c r="U4" s="2">
        <f>HYPERLINK("https://sbirkapp.gov.cz/detail/SPPKIRJOTVHW6CUW", "https://sbirkapp.gov.cz/detail/SPPKIRJOTVHW6CUW")</f>
        <v>0</v>
      </c>
      <c r="V4" t="s">
        <v>47</v>
      </c>
      <c r="W4">
        <v>2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48</v>
      </c>
      <c r="F5" t="s">
        <v>28</v>
      </c>
      <c r="G5" t="s">
        <v>49</v>
      </c>
      <c r="H5" s="1">
        <v>45175</v>
      </c>
      <c r="I5" s="1">
        <v>45180.33437767525</v>
      </c>
      <c r="J5" t="s">
        <v>50</v>
      </c>
      <c r="K5" t="s">
        <v>31</v>
      </c>
      <c r="M5" t="s">
        <v>51</v>
      </c>
      <c r="N5" t="s">
        <v>52</v>
      </c>
      <c r="S5" t="b">
        <v>1</v>
      </c>
      <c r="U5" s="2">
        <f>HYPERLINK("https://sbirkapp.gov.cz/detail/SPPTRIFULULALZG2", "https://sbirkapp.gov.cz/detail/SPPTRIFULULALZG2")</f>
        <v>0</v>
      </c>
      <c r="V5" t="s">
        <v>53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54</v>
      </c>
      <c r="F6" t="s">
        <v>28</v>
      </c>
      <c r="G6" t="s">
        <v>55</v>
      </c>
      <c r="H6" s="1">
        <v>45175</v>
      </c>
      <c r="I6" s="1">
        <v>45176.47822083159</v>
      </c>
      <c r="J6" t="s">
        <v>56</v>
      </c>
      <c r="K6" t="s">
        <v>31</v>
      </c>
      <c r="M6" t="s">
        <v>57</v>
      </c>
      <c r="N6" t="s">
        <v>58</v>
      </c>
      <c r="P6" t="s">
        <v>59</v>
      </c>
      <c r="S6" t="b">
        <v>1</v>
      </c>
      <c r="U6" s="2">
        <f>HYPERLINK("https://sbirkapp.gov.cz/detail/SPPFFPFXKRWZBM3A", "https://sbirkapp.gov.cz/detail/SPPFFPFXKRWZBM3A")</f>
        <v>0</v>
      </c>
      <c r="V6" t="s">
        <v>60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61</v>
      </c>
      <c r="F7" t="s">
        <v>28</v>
      </c>
      <c r="G7" t="s">
        <v>37</v>
      </c>
      <c r="H7" s="1">
        <v>45084</v>
      </c>
      <c r="I7" s="1">
        <v>45089.40974014044</v>
      </c>
      <c r="J7" t="s">
        <v>62</v>
      </c>
      <c r="K7" t="s">
        <v>31</v>
      </c>
      <c r="M7" t="s">
        <v>39</v>
      </c>
      <c r="N7" t="s">
        <v>40</v>
      </c>
      <c r="P7" t="s">
        <v>63</v>
      </c>
      <c r="R7" t="s">
        <v>64</v>
      </c>
      <c r="S7" t="b">
        <v>0</v>
      </c>
      <c r="T7" s="1">
        <v>45430</v>
      </c>
      <c r="U7" s="2">
        <f>HYPERLINK("https://sbirkapp.gov.cz/detail/SPP3G2CHRWAYVPB4", "https://sbirkapp.gov.cz/detail/SPP3G2CHRWAYVPB4")</f>
        <v>0</v>
      </c>
      <c r="V7" t="s">
        <v>65</v>
      </c>
      <c r="W7">
        <v>2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66</v>
      </c>
      <c r="F8" t="s">
        <v>28</v>
      </c>
      <c r="G8" t="s">
        <v>67</v>
      </c>
      <c r="H8" s="1">
        <v>45084</v>
      </c>
      <c r="I8" s="1">
        <v>45089.40815550833</v>
      </c>
      <c r="J8" t="s">
        <v>68</v>
      </c>
      <c r="K8" t="s">
        <v>31</v>
      </c>
      <c r="M8" t="s">
        <v>69</v>
      </c>
      <c r="N8" t="s">
        <v>70</v>
      </c>
      <c r="P8" t="s">
        <v>71</v>
      </c>
      <c r="S8" t="b">
        <v>1</v>
      </c>
      <c r="U8" s="2">
        <f>HYPERLINK("https://sbirkapp.gov.cz/detail/SPPA5IMFOGBOKKI4", "https://sbirkapp.gov.cz/detail/SPPA5IMFOGBOKKI4")</f>
        <v>0</v>
      </c>
      <c r="V8" t="s">
        <v>72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73</v>
      </c>
      <c r="F9" t="s">
        <v>28</v>
      </c>
      <c r="G9" t="s">
        <v>74</v>
      </c>
      <c r="H9" s="1">
        <v>44909</v>
      </c>
      <c r="I9" s="1">
        <v>44910.414752937</v>
      </c>
      <c r="J9" t="s">
        <v>75</v>
      </c>
      <c r="K9" t="s">
        <v>31</v>
      </c>
      <c r="M9" t="s">
        <v>76</v>
      </c>
      <c r="N9" t="s">
        <v>77</v>
      </c>
      <c r="P9" t="s">
        <v>78</v>
      </c>
      <c r="S9" t="b">
        <v>1</v>
      </c>
      <c r="U9" s="2">
        <f>HYPERLINK("https://sbirkapp.gov.cz/detail/SPPYILFQXUQR4PC6", "https://sbirkapp.gov.cz/detail/SPPYILFQXUQR4PC6")</f>
        <v>0</v>
      </c>
      <c r="V9" t="s">
        <v>79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80</v>
      </c>
      <c r="F10" t="s">
        <v>28</v>
      </c>
      <c r="G10" t="s">
        <v>81</v>
      </c>
      <c r="H10" s="1">
        <v>44712</v>
      </c>
      <c r="I10" s="1">
        <v>44727.35982314577</v>
      </c>
      <c r="J10" t="s">
        <v>82</v>
      </c>
      <c r="K10" t="s">
        <v>31</v>
      </c>
      <c r="M10" t="s">
        <v>83</v>
      </c>
      <c r="N10" t="s">
        <v>84</v>
      </c>
      <c r="P10" t="s">
        <v>85</v>
      </c>
      <c r="S10" t="b">
        <v>1</v>
      </c>
      <c r="U10" s="2">
        <f>HYPERLINK("https://sbirkapp.gov.cz/detail/SPPR4QRMDW5GXI4O", "https://sbirkapp.gov.cz/detail/SPPR4QRMDW5GXI4O")</f>
        <v>0</v>
      </c>
      <c r="V10" t="s">
        <v>86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87</v>
      </c>
      <c r="F11" t="s">
        <v>28</v>
      </c>
      <c r="G11" t="s">
        <v>88</v>
      </c>
      <c r="H11" s="1">
        <v>44712</v>
      </c>
      <c r="I11" s="1">
        <v>44718.64174655949</v>
      </c>
      <c r="J11" t="s">
        <v>89</v>
      </c>
      <c r="K11" t="s">
        <v>31</v>
      </c>
      <c r="M11" t="s">
        <v>57</v>
      </c>
      <c r="N11" t="s">
        <v>58</v>
      </c>
      <c r="P11" t="s">
        <v>90</v>
      </c>
      <c r="R11" t="s">
        <v>91</v>
      </c>
      <c r="S11" t="b">
        <v>0</v>
      </c>
      <c r="T11" s="1">
        <v>45191</v>
      </c>
      <c r="U11" s="2">
        <f>HYPERLINK("https://sbirkapp.gov.cz/detail/SPPB53NJ4M5PUZ3Y", "https://sbirkapp.gov.cz/detail/SPPB53NJ4M5PUZ3Y")</f>
        <v>0</v>
      </c>
      <c r="V11" t="s">
        <v>92</v>
      </c>
      <c r="W11">
        <v>1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93</v>
      </c>
      <c r="F12" t="s">
        <v>28</v>
      </c>
      <c r="G12" t="s">
        <v>94</v>
      </c>
      <c r="H12" s="1">
        <v>44712</v>
      </c>
      <c r="I12" s="1">
        <v>44718.63650533116</v>
      </c>
      <c r="J12" t="s">
        <v>89</v>
      </c>
      <c r="K12" t="s">
        <v>31</v>
      </c>
      <c r="M12" t="s">
        <v>95</v>
      </c>
      <c r="N12" t="s">
        <v>96</v>
      </c>
      <c r="P12" t="s">
        <v>97</v>
      </c>
      <c r="R12" t="s">
        <v>98</v>
      </c>
      <c r="S12" t="b">
        <v>0</v>
      </c>
      <c r="T12" s="1">
        <v>46054</v>
      </c>
      <c r="U12" s="2">
        <f>HYPERLINK("https://sbirkapp.gov.cz/detail/SPPK4ZHKWYUFZSVG", "https://sbirkapp.gov.cz/detail/SPPK4ZHKWYUFZSVG")</f>
        <v>0</v>
      </c>
      <c r="V12" t="s">
        <v>99</v>
      </c>
      <c r="W12">
        <v>1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100</v>
      </c>
      <c r="F13" t="s">
        <v>101</v>
      </c>
      <c r="G13" t="s">
        <v>102</v>
      </c>
      <c r="H13" t="s">
        <v>102</v>
      </c>
      <c r="I13" t="s">
        <v>102</v>
      </c>
      <c r="J13" t="s">
        <v>102</v>
      </c>
      <c r="K13" t="s">
        <v>102</v>
      </c>
      <c r="L13" t="s">
        <v>102</v>
      </c>
      <c r="M13" t="s">
        <v>102</v>
      </c>
      <c r="N13" t="s">
        <v>102</v>
      </c>
      <c r="O13" t="s">
        <v>102</v>
      </c>
      <c r="P13" t="s">
        <v>102</v>
      </c>
      <c r="Q13" t="s">
        <v>102</v>
      </c>
      <c r="R13" t="s">
        <v>102</v>
      </c>
      <c r="S13" t="s">
        <v>102</v>
      </c>
      <c r="T13" t="s">
        <v>102</v>
      </c>
      <c r="U13" t="s">
        <v>102</v>
      </c>
      <c r="V13" t="s">
        <v>103</v>
      </c>
      <c r="W13">
        <v>1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104</v>
      </c>
      <c r="F14" t="s">
        <v>28</v>
      </c>
      <c r="G14" t="s">
        <v>105</v>
      </c>
      <c r="H14" s="1">
        <v>44712</v>
      </c>
      <c r="I14" s="1">
        <v>44718.61447622007</v>
      </c>
      <c r="J14" t="s">
        <v>89</v>
      </c>
      <c r="K14" t="s">
        <v>31</v>
      </c>
      <c r="M14" t="s">
        <v>106</v>
      </c>
      <c r="N14" t="s">
        <v>107</v>
      </c>
      <c r="P14" t="s">
        <v>108</v>
      </c>
      <c r="S14" t="b">
        <v>1</v>
      </c>
      <c r="U14" s="2">
        <f>HYPERLINK("https://sbirkapp.gov.cz/detail/SPPPKP4VXRYYVVJY", "https://sbirkapp.gov.cz/detail/SPPPKP4VXRYYVVJY")</f>
        <v>0</v>
      </c>
      <c r="V14" t="s">
        <v>109</v>
      </c>
      <c r="W14">
        <v>2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110</v>
      </c>
      <c r="F15" t="s">
        <v>28</v>
      </c>
      <c r="G15" t="s">
        <v>111</v>
      </c>
      <c r="H15" s="1">
        <v>44712</v>
      </c>
      <c r="I15" s="1">
        <v>44718.57885770129</v>
      </c>
      <c r="J15" t="s">
        <v>89</v>
      </c>
      <c r="K15" t="s">
        <v>31</v>
      </c>
      <c r="M15" t="s">
        <v>112</v>
      </c>
      <c r="N15" t="s">
        <v>113</v>
      </c>
      <c r="P15" t="s">
        <v>114</v>
      </c>
      <c r="S15" t="b">
        <v>1</v>
      </c>
      <c r="U15" s="2">
        <f>HYPERLINK("https://sbirkapp.gov.cz/detail/SPPTMEJIKS7C3LEY", "https://sbirkapp.gov.cz/detail/SPPTMEJIKS7C3LEY")</f>
        <v>0</v>
      </c>
      <c r="V15" t="s">
        <v>115</v>
      </c>
      <c r="W15">
        <v>1</v>
      </c>
    </row>
    <row r="16" spans="1:23">
      <c r="A16" t="s">
        <v>23</v>
      </c>
      <c r="B16" t="s">
        <v>24</v>
      </c>
      <c r="C16" t="s">
        <v>25</v>
      </c>
      <c r="D16" t="s">
        <v>26</v>
      </c>
      <c r="E16" t="s">
        <v>116</v>
      </c>
      <c r="F16" t="s">
        <v>28</v>
      </c>
      <c r="G16" t="s">
        <v>117</v>
      </c>
      <c r="H16" s="1">
        <v>44712</v>
      </c>
      <c r="I16" s="1">
        <v>44718.53017563066</v>
      </c>
      <c r="J16" t="s">
        <v>89</v>
      </c>
      <c r="K16" t="s">
        <v>31</v>
      </c>
      <c r="M16" t="s">
        <v>118</v>
      </c>
      <c r="N16" t="s">
        <v>119</v>
      </c>
      <c r="P16" t="s">
        <v>120</v>
      </c>
      <c r="S16" t="b">
        <v>1</v>
      </c>
      <c r="U16" s="2">
        <f>HYPERLINK("https://sbirkapp.gov.cz/detail/SPP4NV4STZ45SVCW", "https://sbirkapp.gov.cz/detail/SPP4NV4STZ45SVCW")</f>
        <v>0</v>
      </c>
      <c r="V16" t="s">
        <v>121</v>
      </c>
      <c r="W16">
        <v>2</v>
      </c>
    </row>
    <row r="17" spans="1:23">
      <c r="A17" t="s">
        <v>23</v>
      </c>
      <c r="B17" t="s">
        <v>24</v>
      </c>
      <c r="C17" t="s">
        <v>25</v>
      </c>
      <c r="D17" t="s">
        <v>26</v>
      </c>
      <c r="E17" t="s">
        <v>122</v>
      </c>
      <c r="F17" t="s">
        <v>28</v>
      </c>
      <c r="G17" t="s">
        <v>123</v>
      </c>
      <c r="H17" s="1">
        <v>44622</v>
      </c>
      <c r="I17" s="1">
        <v>44655.48069304088</v>
      </c>
      <c r="J17" t="s">
        <v>124</v>
      </c>
      <c r="K17" t="s">
        <v>31</v>
      </c>
      <c r="M17" t="s">
        <v>125</v>
      </c>
      <c r="N17" t="s">
        <v>126</v>
      </c>
      <c r="S17" t="b">
        <v>1</v>
      </c>
      <c r="U17" s="2">
        <f>HYPERLINK("https://sbirkapp.gov.cz/detail/SPPY74Q5SVXMSKIW", "https://sbirkapp.gov.cz/detail/SPPY74Q5SVXMSKIW")</f>
        <v>0</v>
      </c>
      <c r="V17" t="s">
        <v>127</v>
      </c>
      <c r="W17">
        <v>1</v>
      </c>
    </row>
    <row r="18" spans="1:23">
      <c r="A18" t="s">
        <v>23</v>
      </c>
      <c r="B18" t="s">
        <v>24</v>
      </c>
      <c r="C18" t="s">
        <v>25</v>
      </c>
      <c r="D18" t="s">
        <v>26</v>
      </c>
      <c r="E18" t="s">
        <v>128</v>
      </c>
      <c r="F18" t="s">
        <v>28</v>
      </c>
      <c r="G18" t="s">
        <v>129</v>
      </c>
      <c r="H18" s="1">
        <v>42789</v>
      </c>
      <c r="I18" s="1">
        <v>44593.3413006276</v>
      </c>
      <c r="J18" t="s">
        <v>130</v>
      </c>
      <c r="K18" t="s">
        <v>131</v>
      </c>
      <c r="L18" s="1">
        <v>42789</v>
      </c>
      <c r="M18" t="s">
        <v>132</v>
      </c>
      <c r="N18" t="s">
        <v>133</v>
      </c>
      <c r="S18" t="b">
        <v>1</v>
      </c>
      <c r="U18" s="2">
        <f>HYPERLINK("https://sbirkapp.gov.cz/detail/SPPPSGKG4HXDR2I4", "https://sbirkapp.gov.cz/detail/SPPPSGKG4HXDR2I4")</f>
        <v>0</v>
      </c>
      <c r="V18" t="s">
        <v>134</v>
      </c>
      <c r="W18">
        <v>2</v>
      </c>
    </row>
    <row r="19" spans="1:23">
      <c r="A19" t="s">
        <v>23</v>
      </c>
      <c r="B19" t="s">
        <v>24</v>
      </c>
      <c r="C19" t="s">
        <v>25</v>
      </c>
      <c r="D19" t="s">
        <v>26</v>
      </c>
      <c r="E19" t="s">
        <v>135</v>
      </c>
      <c r="F19" t="s">
        <v>28</v>
      </c>
      <c r="G19" t="s">
        <v>136</v>
      </c>
      <c r="H19" s="1">
        <v>41038</v>
      </c>
      <c r="I19" s="1">
        <v>44592.45920784285</v>
      </c>
      <c r="J19" t="s">
        <v>137</v>
      </c>
      <c r="K19" t="s">
        <v>131</v>
      </c>
      <c r="L19" s="1">
        <v>41038</v>
      </c>
      <c r="M19" t="s">
        <v>138</v>
      </c>
      <c r="N19" t="s">
        <v>139</v>
      </c>
      <c r="S19" t="b">
        <v>1</v>
      </c>
      <c r="U19" s="2">
        <f>HYPERLINK("https://sbirkapp.gov.cz/detail/SPPNRNMRMDFZKUV4", "https://sbirkapp.gov.cz/detail/SPPNRNMRMDFZKUV4")</f>
        <v>0</v>
      </c>
      <c r="V19" t="s">
        <v>140</v>
      </c>
      <c r="W19">
        <v>1</v>
      </c>
    </row>
    <row r="20" spans="1:23">
      <c r="A20" t="s">
        <v>23</v>
      </c>
      <c r="B20" t="s">
        <v>24</v>
      </c>
      <c r="C20" t="s">
        <v>25</v>
      </c>
      <c r="D20" t="s">
        <v>26</v>
      </c>
      <c r="E20" t="s">
        <v>141</v>
      </c>
      <c r="F20" t="s">
        <v>101</v>
      </c>
      <c r="G20" t="s">
        <v>102</v>
      </c>
      <c r="H20" t="s">
        <v>102</v>
      </c>
      <c r="I20" t="s">
        <v>102</v>
      </c>
      <c r="J20" t="s">
        <v>102</v>
      </c>
      <c r="K20" t="s">
        <v>102</v>
      </c>
      <c r="L20" t="s">
        <v>102</v>
      </c>
      <c r="M20" t="s">
        <v>102</v>
      </c>
      <c r="N20" t="s">
        <v>102</v>
      </c>
      <c r="O20" t="s">
        <v>102</v>
      </c>
      <c r="P20" t="s">
        <v>102</v>
      </c>
      <c r="Q20" t="s">
        <v>102</v>
      </c>
      <c r="R20" t="s">
        <v>102</v>
      </c>
      <c r="S20" t="s">
        <v>102</v>
      </c>
      <c r="T20" t="s">
        <v>102</v>
      </c>
      <c r="U20" t="s">
        <v>102</v>
      </c>
      <c r="V20" t="s">
        <v>142</v>
      </c>
      <c r="W20">
        <v>1</v>
      </c>
    </row>
    <row r="21" spans="1:23">
      <c r="A21" t="s">
        <v>23</v>
      </c>
      <c r="B21" t="s">
        <v>24</v>
      </c>
      <c r="C21" t="s">
        <v>25</v>
      </c>
      <c r="D21" t="s">
        <v>26</v>
      </c>
      <c r="E21" t="s">
        <v>143</v>
      </c>
      <c r="F21" t="s">
        <v>144</v>
      </c>
      <c r="G21" t="s">
        <v>145</v>
      </c>
      <c r="H21" s="1">
        <v>39583</v>
      </c>
      <c r="I21" s="1">
        <v>44592.44448409054</v>
      </c>
      <c r="J21" t="s">
        <v>146</v>
      </c>
      <c r="K21" t="s">
        <v>131</v>
      </c>
      <c r="L21" s="1">
        <v>39583</v>
      </c>
      <c r="M21" t="s">
        <v>147</v>
      </c>
      <c r="N21" t="s">
        <v>148</v>
      </c>
      <c r="S21" t="b">
        <v>1</v>
      </c>
      <c r="U21" s="2">
        <f>HYPERLINK("https://sbirkapp.gov.cz/detail/SPPS4IMD5GZI5XRW", "https://sbirkapp.gov.cz/detail/SPPS4IMD5GZI5XRW")</f>
        <v>0</v>
      </c>
      <c r="V21" t="s">
        <v>149</v>
      </c>
      <c r="W21">
        <v>1</v>
      </c>
    </row>
    <row r="22" spans="1:23">
      <c r="A22" t="s">
        <v>23</v>
      </c>
      <c r="B22" t="s">
        <v>24</v>
      </c>
      <c r="C22" t="s">
        <v>25</v>
      </c>
      <c r="D22" t="s">
        <v>26</v>
      </c>
      <c r="E22" t="s">
        <v>150</v>
      </c>
      <c r="F22" t="s">
        <v>28</v>
      </c>
      <c r="G22" t="s">
        <v>151</v>
      </c>
      <c r="H22" s="1">
        <v>39146</v>
      </c>
      <c r="I22" s="1">
        <v>44592.43031919556</v>
      </c>
      <c r="J22" t="s">
        <v>152</v>
      </c>
      <c r="K22" t="s">
        <v>131</v>
      </c>
      <c r="L22" s="1">
        <v>39146</v>
      </c>
      <c r="M22" t="s">
        <v>138</v>
      </c>
      <c r="N22" t="s">
        <v>139</v>
      </c>
      <c r="S22" t="b">
        <v>1</v>
      </c>
      <c r="U22" s="2">
        <f>HYPERLINK("https://sbirkapp.gov.cz/detail/SPPGB26GSF3HTQQE", "https://sbirkapp.gov.cz/detail/SPPGB26GSF3HTQQE")</f>
        <v>0</v>
      </c>
      <c r="V22" t="s">
        <v>153</v>
      </c>
      <c r="W22">
        <v>1</v>
      </c>
    </row>
    <row r="23" spans="1:23">
      <c r="A23" t="s">
        <v>23</v>
      </c>
      <c r="B23" t="s">
        <v>24</v>
      </c>
      <c r="C23" t="s">
        <v>25</v>
      </c>
      <c r="D23" t="s">
        <v>26</v>
      </c>
      <c r="E23" t="s">
        <v>154</v>
      </c>
      <c r="F23" t="s">
        <v>144</v>
      </c>
      <c r="G23" t="s">
        <v>155</v>
      </c>
      <c r="H23" s="1">
        <v>38875</v>
      </c>
      <c r="I23" s="1">
        <v>44592.4240009729</v>
      </c>
      <c r="J23" t="s">
        <v>156</v>
      </c>
      <c r="K23" t="s">
        <v>131</v>
      </c>
      <c r="L23" s="1">
        <v>38875</v>
      </c>
      <c r="M23" t="s">
        <v>157</v>
      </c>
      <c r="N23" t="s">
        <v>158</v>
      </c>
      <c r="S23" t="b">
        <v>1</v>
      </c>
      <c r="U23" s="2">
        <f>HYPERLINK("https://sbirkapp.gov.cz/detail/SPPL4UJT3XLRBZQU", "https://sbirkapp.gov.cz/detail/SPPL4UJT3XLRBZQU")</f>
        <v>0</v>
      </c>
      <c r="V23" t="s">
        <v>159</v>
      </c>
      <c r="W23">
        <v>1</v>
      </c>
    </row>
    <row r="24" spans="1:23">
      <c r="A24" t="s">
        <v>23</v>
      </c>
      <c r="B24" t="s">
        <v>24</v>
      </c>
      <c r="C24" t="s">
        <v>25</v>
      </c>
      <c r="D24" t="s">
        <v>26</v>
      </c>
      <c r="E24" t="s">
        <v>160</v>
      </c>
      <c r="F24" t="s">
        <v>28</v>
      </c>
      <c r="G24" t="s">
        <v>161</v>
      </c>
      <c r="H24" s="1">
        <v>38784</v>
      </c>
      <c r="I24" s="1">
        <v>44592.41875374632</v>
      </c>
      <c r="J24" t="s">
        <v>162</v>
      </c>
      <c r="K24" t="s">
        <v>131</v>
      </c>
      <c r="L24" s="1">
        <v>38784</v>
      </c>
      <c r="M24" t="s">
        <v>138</v>
      </c>
      <c r="N24" t="s">
        <v>139</v>
      </c>
      <c r="S24" t="b">
        <v>1</v>
      </c>
      <c r="U24" s="2">
        <f>HYPERLINK("https://sbirkapp.gov.cz/detail/SPPTYH63BYV25TLM", "https://sbirkapp.gov.cz/detail/SPPTYH63BYV25TLM")</f>
        <v>0</v>
      </c>
      <c r="V24" t="s">
        <v>163</v>
      </c>
      <c r="W24">
        <v>1</v>
      </c>
    </row>
    <row r="25" spans="1:23">
      <c r="A25" t="s">
        <v>23</v>
      </c>
      <c r="B25" t="s">
        <v>24</v>
      </c>
      <c r="C25" t="s">
        <v>25</v>
      </c>
      <c r="D25" t="s">
        <v>26</v>
      </c>
      <c r="E25" t="s">
        <v>164</v>
      </c>
      <c r="F25" t="s">
        <v>144</v>
      </c>
      <c r="G25" t="s">
        <v>165</v>
      </c>
      <c r="H25" s="1">
        <v>38560</v>
      </c>
      <c r="I25" s="1">
        <v>44592.41351621517</v>
      </c>
      <c r="J25" t="s">
        <v>166</v>
      </c>
      <c r="K25" t="s">
        <v>131</v>
      </c>
      <c r="L25" s="1">
        <v>38560</v>
      </c>
      <c r="M25" t="s">
        <v>147</v>
      </c>
      <c r="N25" t="s">
        <v>148</v>
      </c>
      <c r="S25" t="b">
        <v>1</v>
      </c>
      <c r="U25" s="2">
        <f>HYPERLINK("https://sbirkapp.gov.cz/detail/SPPJNVECWAYZQAB2", "https://sbirkapp.gov.cz/detail/SPPJNVECWAYZQAB2")</f>
        <v>0</v>
      </c>
      <c r="V25" t="s">
        <v>167</v>
      </c>
      <c r="W25">
        <v>1</v>
      </c>
    </row>
    <row r="26" spans="1:23">
      <c r="A26" t="s">
        <v>23</v>
      </c>
      <c r="B26" t="s">
        <v>24</v>
      </c>
      <c r="C26" t="s">
        <v>25</v>
      </c>
      <c r="D26" t="s">
        <v>26</v>
      </c>
      <c r="E26" t="s">
        <v>168</v>
      </c>
      <c r="F26" t="s">
        <v>28</v>
      </c>
      <c r="G26" t="s">
        <v>169</v>
      </c>
      <c r="H26" s="1">
        <v>38474</v>
      </c>
      <c r="I26" s="1">
        <v>44592.40566743589</v>
      </c>
      <c r="J26" t="s">
        <v>170</v>
      </c>
      <c r="K26" t="s">
        <v>131</v>
      </c>
      <c r="L26" s="1">
        <v>38474</v>
      </c>
      <c r="M26" t="s">
        <v>138</v>
      </c>
      <c r="N26" t="s">
        <v>139</v>
      </c>
      <c r="S26" t="b">
        <v>1</v>
      </c>
      <c r="U26" s="2">
        <f>HYPERLINK("https://sbirkapp.gov.cz/detail/SPPSPXTFJRS5LRTO", "https://sbirkapp.gov.cz/detail/SPPSPXTFJRS5LRTO")</f>
        <v>0</v>
      </c>
      <c r="V26" t="s">
        <v>171</v>
      </c>
      <c r="W26">
        <v>1</v>
      </c>
    </row>
    <row r="27" spans="1:23">
      <c r="A27" t="s">
        <v>23</v>
      </c>
      <c r="B27" t="s">
        <v>24</v>
      </c>
      <c r="C27" t="s">
        <v>25</v>
      </c>
      <c r="D27" t="s">
        <v>26</v>
      </c>
      <c r="E27" t="s">
        <v>172</v>
      </c>
      <c r="F27" t="s">
        <v>28</v>
      </c>
      <c r="G27" t="s">
        <v>173</v>
      </c>
      <c r="H27" s="1">
        <v>38470</v>
      </c>
      <c r="I27" s="1">
        <v>44592.37321955948</v>
      </c>
      <c r="J27" t="s">
        <v>174</v>
      </c>
      <c r="K27" t="s">
        <v>131</v>
      </c>
      <c r="L27" s="1">
        <v>38470</v>
      </c>
      <c r="M27" t="s">
        <v>138</v>
      </c>
      <c r="N27" t="s">
        <v>139</v>
      </c>
      <c r="S27" t="b">
        <v>1</v>
      </c>
      <c r="U27" s="2">
        <f>HYPERLINK("https://sbirkapp.gov.cz/detail/SPPILYRBK3MDYEVY", "https://sbirkapp.gov.cz/detail/SPPILYRBK3MDYEVY")</f>
        <v>0</v>
      </c>
      <c r="V27" t="s">
        <v>175</v>
      </c>
      <c r="W27">
        <v>1</v>
      </c>
    </row>
    <row r="28" spans="1:23">
      <c r="A28" t="s">
        <v>23</v>
      </c>
      <c r="B28" t="s">
        <v>24</v>
      </c>
      <c r="C28" t="s">
        <v>25</v>
      </c>
      <c r="D28" t="s">
        <v>26</v>
      </c>
      <c r="E28" t="s">
        <v>176</v>
      </c>
      <c r="F28" t="s">
        <v>28</v>
      </c>
      <c r="G28" t="s">
        <v>177</v>
      </c>
      <c r="H28" s="1">
        <v>38411</v>
      </c>
      <c r="I28" s="1">
        <v>44592.37007387743</v>
      </c>
      <c r="J28" t="s">
        <v>178</v>
      </c>
      <c r="K28" t="s">
        <v>131</v>
      </c>
      <c r="L28" s="1">
        <v>38411</v>
      </c>
      <c r="M28" t="s">
        <v>138</v>
      </c>
      <c r="N28" t="s">
        <v>139</v>
      </c>
      <c r="S28" t="b">
        <v>1</v>
      </c>
      <c r="U28" s="2">
        <f>HYPERLINK("https://sbirkapp.gov.cz/detail/SPP5OYCGNLUXIA2M", "https://sbirkapp.gov.cz/detail/SPP5OYCGNLUXIA2M")</f>
        <v>0</v>
      </c>
      <c r="V28" t="s">
        <v>179</v>
      </c>
      <c r="W28">
        <v>1</v>
      </c>
    </row>
    <row r="29" spans="1:23">
      <c r="A29" t="s">
        <v>23</v>
      </c>
      <c r="B29" t="s">
        <v>24</v>
      </c>
      <c r="C29" t="s">
        <v>25</v>
      </c>
      <c r="D29" t="s">
        <v>26</v>
      </c>
      <c r="E29" t="s">
        <v>180</v>
      </c>
      <c r="F29" t="s">
        <v>28</v>
      </c>
      <c r="G29" t="s">
        <v>181</v>
      </c>
      <c r="H29" s="1">
        <v>38289</v>
      </c>
      <c r="I29" s="1">
        <v>44592.36588372793</v>
      </c>
      <c r="J29" t="s">
        <v>182</v>
      </c>
      <c r="K29" t="s">
        <v>131</v>
      </c>
      <c r="L29" s="1">
        <v>38289</v>
      </c>
      <c r="M29" t="s">
        <v>138</v>
      </c>
      <c r="N29" t="s">
        <v>139</v>
      </c>
      <c r="S29" t="b">
        <v>1</v>
      </c>
      <c r="U29" s="2">
        <f>HYPERLINK("https://sbirkapp.gov.cz/detail/SPPIB23X6UOHKC2M", "https://sbirkapp.gov.cz/detail/SPPIB23X6UOHKC2M")</f>
        <v>0</v>
      </c>
      <c r="V29" t="s">
        <v>183</v>
      </c>
      <c r="W29">
        <v>1</v>
      </c>
    </row>
    <row r="30" spans="1:23">
      <c r="A30" t="s">
        <v>23</v>
      </c>
      <c r="B30" t="s">
        <v>24</v>
      </c>
      <c r="C30" t="s">
        <v>25</v>
      </c>
      <c r="D30" t="s">
        <v>26</v>
      </c>
      <c r="E30" t="s">
        <v>184</v>
      </c>
      <c r="F30" t="s">
        <v>101</v>
      </c>
      <c r="G30" t="s">
        <v>102</v>
      </c>
      <c r="H30" t="s">
        <v>102</v>
      </c>
      <c r="I30" t="s">
        <v>102</v>
      </c>
      <c r="J30" t="s">
        <v>102</v>
      </c>
      <c r="K30" t="s">
        <v>102</v>
      </c>
      <c r="L30" t="s">
        <v>102</v>
      </c>
      <c r="M30" t="s">
        <v>102</v>
      </c>
      <c r="N30" t="s">
        <v>102</v>
      </c>
      <c r="O30" t="s">
        <v>102</v>
      </c>
      <c r="P30" t="s">
        <v>102</v>
      </c>
      <c r="Q30" t="s">
        <v>102</v>
      </c>
      <c r="R30" t="s">
        <v>102</v>
      </c>
      <c r="S30" t="s">
        <v>102</v>
      </c>
      <c r="T30" t="s">
        <v>102</v>
      </c>
      <c r="U30" t="s">
        <v>102</v>
      </c>
      <c r="V30" t="s">
        <v>185</v>
      </c>
      <c r="W30">
        <v>1</v>
      </c>
    </row>
    <row r="31" spans="1:23">
      <c r="A31" t="s">
        <v>23</v>
      </c>
      <c r="B31" t="s">
        <v>24</v>
      </c>
      <c r="C31" t="s">
        <v>25</v>
      </c>
      <c r="D31" t="s">
        <v>26</v>
      </c>
      <c r="E31" t="s">
        <v>186</v>
      </c>
      <c r="F31" t="s">
        <v>28</v>
      </c>
      <c r="G31" t="s">
        <v>187</v>
      </c>
      <c r="H31" s="1">
        <v>37553</v>
      </c>
      <c r="I31" s="1">
        <v>44592.34960965659</v>
      </c>
      <c r="J31" t="s">
        <v>188</v>
      </c>
      <c r="K31" t="s">
        <v>131</v>
      </c>
      <c r="L31" s="1">
        <v>37553</v>
      </c>
      <c r="M31" t="s">
        <v>138</v>
      </c>
      <c r="N31" t="s">
        <v>139</v>
      </c>
      <c r="S31" t="b">
        <v>1</v>
      </c>
      <c r="U31" s="2">
        <f>HYPERLINK("https://sbirkapp.gov.cz/detail/SPPN7GKZCHSXCB6K", "https://sbirkapp.gov.cz/detail/SPPN7GKZCHSXCB6K")</f>
        <v>0</v>
      </c>
      <c r="V31" t="s">
        <v>189</v>
      </c>
      <c r="W31">
        <v>1</v>
      </c>
    </row>
    <row r="32" spans="1:23">
      <c r="A32" t="s">
        <v>23</v>
      </c>
      <c r="B32" t="s">
        <v>24</v>
      </c>
      <c r="C32" t="s">
        <v>25</v>
      </c>
      <c r="D32" t="s">
        <v>26</v>
      </c>
      <c r="E32" t="s">
        <v>190</v>
      </c>
      <c r="F32" t="s">
        <v>144</v>
      </c>
      <c r="G32" t="s">
        <v>191</v>
      </c>
      <c r="H32" s="1">
        <v>37410</v>
      </c>
      <c r="I32" s="1">
        <v>44592.34379325338</v>
      </c>
      <c r="J32" t="s">
        <v>192</v>
      </c>
      <c r="K32" t="s">
        <v>131</v>
      </c>
      <c r="L32" s="1">
        <v>37410</v>
      </c>
      <c r="M32" t="s">
        <v>193</v>
      </c>
      <c r="N32" t="s">
        <v>194</v>
      </c>
      <c r="S32" t="s">
        <v>195</v>
      </c>
      <c r="T32" t="s">
        <v>102</v>
      </c>
      <c r="U32" s="2">
        <f>HYPERLINK("https://sbirkapp.gov.cz/detail/SPP5SA3UHJ7C6IAY", "https://sbirkapp.gov.cz/detail/SPP5SA3UHJ7C6IAY")</f>
        <v>0</v>
      </c>
      <c r="V32" t="s">
        <v>196</v>
      </c>
      <c r="W32">
        <v>2</v>
      </c>
    </row>
    <row r="33" spans="1:23">
      <c r="A33" t="s">
        <v>23</v>
      </c>
      <c r="B33" t="s">
        <v>24</v>
      </c>
      <c r="C33" t="s">
        <v>25</v>
      </c>
      <c r="D33" t="s">
        <v>26</v>
      </c>
      <c r="E33" t="s">
        <v>197</v>
      </c>
      <c r="F33" t="s">
        <v>28</v>
      </c>
      <c r="G33" t="s">
        <v>198</v>
      </c>
      <c r="H33" s="1">
        <v>44357</v>
      </c>
      <c r="I33" s="1">
        <v>44587.65136896589</v>
      </c>
      <c r="J33" t="s">
        <v>199</v>
      </c>
      <c r="K33" t="s">
        <v>131</v>
      </c>
      <c r="L33" s="1">
        <v>44357</v>
      </c>
      <c r="M33" t="s">
        <v>69</v>
      </c>
      <c r="N33" t="s">
        <v>70</v>
      </c>
      <c r="R33" t="s">
        <v>200</v>
      </c>
      <c r="S33" t="b">
        <v>0</v>
      </c>
      <c r="T33" s="1">
        <v>45104</v>
      </c>
      <c r="U33" s="2">
        <f>HYPERLINK("https://sbirkapp.gov.cz/detail/SPPVO6X5VGIVKDIC", "https://sbirkapp.gov.cz/detail/SPPVO6X5VGIVKDIC")</f>
        <v>0</v>
      </c>
      <c r="V33" t="s">
        <v>201</v>
      </c>
      <c r="W33">
        <v>1</v>
      </c>
    </row>
    <row r="34" spans="1:23">
      <c r="A34" t="s">
        <v>23</v>
      </c>
      <c r="B34" t="s">
        <v>24</v>
      </c>
      <c r="C34" t="s">
        <v>25</v>
      </c>
      <c r="D34" t="s">
        <v>26</v>
      </c>
      <c r="E34" t="s">
        <v>202</v>
      </c>
      <c r="F34" t="s">
        <v>28</v>
      </c>
      <c r="G34" t="s">
        <v>203</v>
      </c>
      <c r="H34" s="1">
        <v>44357</v>
      </c>
      <c r="I34" s="1">
        <v>44587.64663102932</v>
      </c>
      <c r="J34" t="s">
        <v>204</v>
      </c>
      <c r="K34" t="s">
        <v>131</v>
      </c>
      <c r="L34" s="1">
        <v>44357</v>
      </c>
      <c r="M34" t="s">
        <v>76</v>
      </c>
      <c r="N34" t="s">
        <v>77</v>
      </c>
      <c r="R34" t="s">
        <v>205</v>
      </c>
      <c r="S34" t="b">
        <v>0</v>
      </c>
      <c r="T34" s="1">
        <v>44927</v>
      </c>
      <c r="U34" s="2">
        <f>HYPERLINK("https://sbirkapp.gov.cz/detail/SPP2OPMY3YURBQLM", "https://sbirkapp.gov.cz/detail/SPP2OPMY3YURBQLM")</f>
        <v>0</v>
      </c>
      <c r="V34" t="s">
        <v>206</v>
      </c>
      <c r="W34">
        <v>1</v>
      </c>
    </row>
    <row r="35" spans="1:23">
      <c r="A35" t="s">
        <v>23</v>
      </c>
      <c r="B35" t="s">
        <v>24</v>
      </c>
      <c r="C35" t="s">
        <v>25</v>
      </c>
      <c r="D35" t="s">
        <v>26</v>
      </c>
      <c r="E35" t="s">
        <v>207</v>
      </c>
      <c r="F35" t="s">
        <v>28</v>
      </c>
      <c r="G35" t="s">
        <v>208</v>
      </c>
      <c r="H35" s="1">
        <v>43815</v>
      </c>
      <c r="I35" s="1">
        <v>44587.60210194256</v>
      </c>
      <c r="J35" t="s">
        <v>209</v>
      </c>
      <c r="K35" t="s">
        <v>131</v>
      </c>
      <c r="L35" s="1">
        <v>43815</v>
      </c>
      <c r="M35" t="s">
        <v>83</v>
      </c>
      <c r="N35" t="s">
        <v>84</v>
      </c>
      <c r="R35" t="s">
        <v>210</v>
      </c>
      <c r="S35" t="b">
        <v>0</v>
      </c>
      <c r="T35" s="1">
        <v>44742</v>
      </c>
      <c r="U35" s="2">
        <f>HYPERLINK("https://sbirkapp.gov.cz/detail/SPPRS2MWJGFPOBG6", "https://sbirkapp.gov.cz/detail/SPPRS2MWJGFPOBG6")</f>
        <v>0</v>
      </c>
      <c r="V35" t="s">
        <v>211</v>
      </c>
      <c r="W35">
        <v>1</v>
      </c>
    </row>
    <row r="36" spans="1:23">
      <c r="A36" t="s">
        <v>23</v>
      </c>
      <c r="B36" t="s">
        <v>24</v>
      </c>
      <c r="C36" t="s">
        <v>25</v>
      </c>
      <c r="D36" t="s">
        <v>26</v>
      </c>
      <c r="E36" t="s">
        <v>212</v>
      </c>
      <c r="F36" t="s">
        <v>28</v>
      </c>
      <c r="G36" t="s">
        <v>213</v>
      </c>
      <c r="H36" s="1">
        <v>43815</v>
      </c>
      <c r="I36" s="1">
        <v>44587.60000202242</v>
      </c>
      <c r="J36" t="s">
        <v>209</v>
      </c>
      <c r="K36" t="s">
        <v>131</v>
      </c>
      <c r="L36" s="1">
        <v>43815</v>
      </c>
      <c r="M36" t="s">
        <v>214</v>
      </c>
      <c r="N36" t="s">
        <v>215</v>
      </c>
      <c r="S36" t="b">
        <v>1</v>
      </c>
      <c r="U36" s="2">
        <f>HYPERLINK("https://sbirkapp.gov.cz/detail/SPP6Z5E4XKLIODNS", "https://sbirkapp.gov.cz/detail/SPP6Z5E4XKLIODNS")</f>
        <v>0</v>
      </c>
      <c r="V36" t="s">
        <v>216</v>
      </c>
      <c r="W36">
        <v>1</v>
      </c>
    </row>
    <row r="37" spans="1:23">
      <c r="A37" t="s">
        <v>23</v>
      </c>
      <c r="B37" t="s">
        <v>24</v>
      </c>
      <c r="C37" t="s">
        <v>25</v>
      </c>
      <c r="D37" t="s">
        <v>26</v>
      </c>
      <c r="E37" t="s">
        <v>217</v>
      </c>
      <c r="F37" t="s">
        <v>28</v>
      </c>
      <c r="G37" t="s">
        <v>218</v>
      </c>
      <c r="H37" s="1">
        <v>43731</v>
      </c>
      <c r="I37" s="1">
        <v>44587.56738705212</v>
      </c>
      <c r="J37" t="s">
        <v>219</v>
      </c>
      <c r="K37" t="s">
        <v>131</v>
      </c>
      <c r="L37" s="1">
        <v>43731</v>
      </c>
      <c r="M37" t="s">
        <v>220</v>
      </c>
      <c r="N37" t="s">
        <v>221</v>
      </c>
      <c r="S37" t="b">
        <v>1</v>
      </c>
      <c r="U37" s="2">
        <f>HYPERLINK("https://sbirkapp.gov.cz/detail/SPPCZP24GX6WJIJG", "https://sbirkapp.gov.cz/detail/SPPCZP24GX6WJIJG")</f>
        <v>0</v>
      </c>
      <c r="V37" t="s">
        <v>222</v>
      </c>
      <c r="W37">
        <v>2</v>
      </c>
    </row>
    <row r="38" spans="1:23">
      <c r="A38" t="s">
        <v>23</v>
      </c>
      <c r="B38" t="s">
        <v>24</v>
      </c>
      <c r="C38" t="s">
        <v>25</v>
      </c>
      <c r="D38" t="s">
        <v>26</v>
      </c>
      <c r="E38" t="s">
        <v>223</v>
      </c>
      <c r="F38" t="s">
        <v>28</v>
      </c>
      <c r="G38" t="s">
        <v>224</v>
      </c>
      <c r="H38" s="1">
        <v>43598</v>
      </c>
      <c r="I38" s="1">
        <v>44585.56989613988</v>
      </c>
      <c r="J38" t="s">
        <v>225</v>
      </c>
      <c r="K38" t="s">
        <v>131</v>
      </c>
      <c r="L38" s="1">
        <v>43598</v>
      </c>
      <c r="M38" t="s">
        <v>138</v>
      </c>
      <c r="N38" t="s">
        <v>139</v>
      </c>
      <c r="S38" t="b">
        <v>1</v>
      </c>
      <c r="U38" s="2">
        <f>HYPERLINK("https://sbirkapp.gov.cz/detail/SPPW37CMB4YLU5YU", "https://sbirkapp.gov.cz/detail/SPPW37CMB4YLU5YU")</f>
        <v>0</v>
      </c>
      <c r="V38" t="s">
        <v>226</v>
      </c>
      <c r="W38">
        <v>1</v>
      </c>
    </row>
    <row r="39" spans="1:23">
      <c r="A39" t="s">
        <v>23</v>
      </c>
      <c r="B39" t="s">
        <v>24</v>
      </c>
      <c r="C39" t="s">
        <v>25</v>
      </c>
      <c r="D39" t="s">
        <v>26</v>
      </c>
      <c r="E39" t="s">
        <v>227</v>
      </c>
      <c r="F39" t="s">
        <v>101</v>
      </c>
      <c r="G39" t="s">
        <v>102</v>
      </c>
      <c r="H39" t="s">
        <v>102</v>
      </c>
      <c r="I39" t="s">
        <v>102</v>
      </c>
      <c r="J39" t="s">
        <v>102</v>
      </c>
      <c r="K39" t="s">
        <v>102</v>
      </c>
      <c r="L39" t="s">
        <v>102</v>
      </c>
      <c r="M39" t="s">
        <v>102</v>
      </c>
      <c r="N39" t="s">
        <v>102</v>
      </c>
      <c r="O39" t="s">
        <v>102</v>
      </c>
      <c r="P39" t="s">
        <v>102</v>
      </c>
      <c r="Q39" t="s">
        <v>102</v>
      </c>
      <c r="R39" t="s">
        <v>102</v>
      </c>
      <c r="S39" t="s">
        <v>102</v>
      </c>
      <c r="T39" t="s">
        <v>102</v>
      </c>
      <c r="U39" t="s">
        <v>102</v>
      </c>
      <c r="V39" t="s">
        <v>228</v>
      </c>
      <c r="W39">
        <v>1</v>
      </c>
    </row>
    <row r="40" spans="1:23">
      <c r="A40" t="s">
        <v>23</v>
      </c>
      <c r="B40" t="s">
        <v>24</v>
      </c>
      <c r="C40" t="s">
        <v>25</v>
      </c>
      <c r="D40" t="s">
        <v>26</v>
      </c>
      <c r="E40" t="s">
        <v>229</v>
      </c>
      <c r="F40" t="s">
        <v>28</v>
      </c>
      <c r="G40" t="s">
        <v>230</v>
      </c>
      <c r="H40" s="1">
        <v>42884</v>
      </c>
      <c r="I40" s="1">
        <v>44585.55523584298</v>
      </c>
      <c r="J40" t="s">
        <v>231</v>
      </c>
      <c r="K40" t="s">
        <v>131</v>
      </c>
      <c r="L40" s="1">
        <v>42884</v>
      </c>
      <c r="M40" t="s">
        <v>39</v>
      </c>
      <c r="N40" t="s">
        <v>232</v>
      </c>
      <c r="R40" t="s">
        <v>233</v>
      </c>
      <c r="S40" t="b">
        <v>0</v>
      </c>
      <c r="T40" s="1">
        <v>45108</v>
      </c>
      <c r="U40" s="2">
        <f>HYPERLINK("https://sbirkapp.gov.cz/detail/SPPXDU5BN3IW6H7Q", "https://sbirkapp.gov.cz/detail/SPPXDU5BN3IW6H7Q")</f>
        <v>0</v>
      </c>
      <c r="V40" t="s">
        <v>234</v>
      </c>
      <c r="W40">
        <v>1</v>
      </c>
    </row>
    <row r="41" spans="1:23">
      <c r="A41" t="s">
        <v>23</v>
      </c>
      <c r="B41" t="s">
        <v>24</v>
      </c>
      <c r="C41" t="s">
        <v>25</v>
      </c>
      <c r="D41" t="s">
        <v>26</v>
      </c>
      <c r="E41" t="s">
        <v>235</v>
      </c>
      <c r="F41" t="s">
        <v>28</v>
      </c>
      <c r="G41" t="s">
        <v>236</v>
      </c>
      <c r="H41" s="1">
        <v>42620</v>
      </c>
      <c r="I41" s="1">
        <v>44585.35484989898</v>
      </c>
      <c r="J41" t="s">
        <v>237</v>
      </c>
      <c r="K41" t="s">
        <v>131</v>
      </c>
      <c r="L41" s="1">
        <v>42620</v>
      </c>
      <c r="M41" t="s">
        <v>238</v>
      </c>
      <c r="N41" t="s">
        <v>239</v>
      </c>
      <c r="S41" t="b">
        <v>1</v>
      </c>
      <c r="U41" s="2">
        <f>HYPERLINK("https://sbirkapp.gov.cz/detail/SPPSNYH56BA2SEJE", "https://sbirkapp.gov.cz/detail/SPPSNYH56BA2SEJE")</f>
        <v>0</v>
      </c>
      <c r="V41" t="s">
        <v>240</v>
      </c>
      <c r="W41">
        <v>1</v>
      </c>
    </row>
    <row r="42" spans="1:23">
      <c r="A42" t="s">
        <v>23</v>
      </c>
      <c r="B42" t="s">
        <v>24</v>
      </c>
      <c r="C42" t="s">
        <v>25</v>
      </c>
      <c r="D42" t="s">
        <v>26</v>
      </c>
      <c r="E42" t="s">
        <v>241</v>
      </c>
      <c r="F42" t="s">
        <v>28</v>
      </c>
      <c r="G42" t="s">
        <v>242</v>
      </c>
      <c r="H42" s="1">
        <v>42528</v>
      </c>
      <c r="I42" s="1">
        <v>44585.35222686809</v>
      </c>
      <c r="J42" t="s">
        <v>243</v>
      </c>
      <c r="K42" t="s">
        <v>131</v>
      </c>
      <c r="L42" s="1">
        <v>42528</v>
      </c>
      <c r="M42" t="s">
        <v>244</v>
      </c>
      <c r="N42" t="s">
        <v>245</v>
      </c>
      <c r="R42" t="s">
        <v>34</v>
      </c>
      <c r="S42" t="b">
        <v>0</v>
      </c>
      <c r="T42" s="1">
        <v>44733</v>
      </c>
      <c r="U42" s="2">
        <f>HYPERLINK("https://sbirkapp.gov.cz/detail/SPPITSXM7FK5TIAW", "https://sbirkapp.gov.cz/detail/SPPITSXM7FK5TIAW")</f>
        <v>0</v>
      </c>
      <c r="V42" t="s">
        <v>246</v>
      </c>
      <c r="W42">
        <v>1</v>
      </c>
    </row>
    <row r="43" spans="1:23">
      <c r="A43" t="s">
        <v>23</v>
      </c>
      <c r="B43" t="s">
        <v>24</v>
      </c>
      <c r="C43" t="s">
        <v>25</v>
      </c>
      <c r="D43" t="s">
        <v>26</v>
      </c>
      <c r="E43" t="s">
        <v>241</v>
      </c>
      <c r="F43" t="s">
        <v>144</v>
      </c>
      <c r="G43" t="s">
        <v>247</v>
      </c>
      <c r="H43" s="1">
        <v>42492</v>
      </c>
      <c r="I43" s="1">
        <v>44585.34907240324</v>
      </c>
      <c r="J43" t="s">
        <v>248</v>
      </c>
      <c r="K43" t="s">
        <v>131</v>
      </c>
      <c r="L43" s="1">
        <v>42492</v>
      </c>
      <c r="M43" t="s">
        <v>157</v>
      </c>
      <c r="N43" t="s">
        <v>158</v>
      </c>
      <c r="S43" t="b">
        <v>1</v>
      </c>
      <c r="U43" s="2">
        <f>HYPERLINK("https://sbirkapp.gov.cz/detail/SPPZ3Z6V6EMFHWXE", "https://sbirkapp.gov.cz/detail/SPPZ3Z6V6EMFHWXE")</f>
        <v>0</v>
      </c>
      <c r="V43" t="s">
        <v>249</v>
      </c>
      <c r="W43">
        <v>1</v>
      </c>
    </row>
    <row r="44" spans="1:23">
      <c r="A44" t="s">
        <v>23</v>
      </c>
      <c r="B44" t="s">
        <v>24</v>
      </c>
      <c r="C44" t="s">
        <v>25</v>
      </c>
      <c r="D44" t="s">
        <v>26</v>
      </c>
      <c r="E44" t="s">
        <v>250</v>
      </c>
      <c r="F44" t="s">
        <v>28</v>
      </c>
      <c r="G44" t="s">
        <v>251</v>
      </c>
      <c r="H44" s="1">
        <v>41807</v>
      </c>
      <c r="I44" s="1">
        <v>44582.5699446329</v>
      </c>
      <c r="J44" t="s">
        <v>252</v>
      </c>
      <c r="K44" t="s">
        <v>131</v>
      </c>
      <c r="L44" s="1">
        <v>41807</v>
      </c>
      <c r="M44" t="s">
        <v>106</v>
      </c>
      <c r="N44" t="s">
        <v>107</v>
      </c>
      <c r="R44" t="s">
        <v>253</v>
      </c>
      <c r="S44" t="b">
        <v>0</v>
      </c>
      <c r="T44" s="1">
        <v>44733</v>
      </c>
      <c r="U44" s="2">
        <f>HYPERLINK("https://sbirkapp.gov.cz/detail/SPP2ETTSHEMHIGRM", "https://sbirkapp.gov.cz/detail/SPP2ETTSHEMHIGRM")</f>
        <v>0</v>
      </c>
      <c r="V44" t="s">
        <v>254</v>
      </c>
      <c r="W44">
        <v>1</v>
      </c>
    </row>
    <row r="45" spans="1:23">
      <c r="A45" t="s">
        <v>23</v>
      </c>
      <c r="B45" t="s">
        <v>24</v>
      </c>
      <c r="C45" t="s">
        <v>25</v>
      </c>
      <c r="D45" t="s">
        <v>26</v>
      </c>
      <c r="E45" t="s">
        <v>255</v>
      </c>
      <c r="F45" t="s">
        <v>144</v>
      </c>
      <c r="G45" t="s">
        <v>256</v>
      </c>
      <c r="H45" s="1">
        <v>41626</v>
      </c>
      <c r="I45" s="1">
        <v>44582.54064391673</v>
      </c>
      <c r="J45" t="s">
        <v>257</v>
      </c>
      <c r="K45" t="s">
        <v>131</v>
      </c>
      <c r="L45" s="1">
        <v>41626</v>
      </c>
      <c r="M45" t="s">
        <v>258</v>
      </c>
      <c r="N45" t="s">
        <v>259</v>
      </c>
      <c r="S45" t="b">
        <v>1</v>
      </c>
      <c r="U45" s="2">
        <f>HYPERLINK("https://sbirkapp.gov.cz/detail/SPPMQGGAPYOXFD5C", "https://sbirkapp.gov.cz/detail/SPPMQGGAPYOXFD5C")</f>
        <v>0</v>
      </c>
      <c r="V45" t="s">
        <v>260</v>
      </c>
      <c r="W45">
        <v>1</v>
      </c>
    </row>
    <row r="46" spans="1:23">
      <c r="A46" t="s">
        <v>23</v>
      </c>
      <c r="B46" t="s">
        <v>24</v>
      </c>
      <c r="C46" t="s">
        <v>25</v>
      </c>
      <c r="D46" t="s">
        <v>26</v>
      </c>
      <c r="E46" t="s">
        <v>261</v>
      </c>
      <c r="F46" t="s">
        <v>28</v>
      </c>
      <c r="G46" t="s">
        <v>55</v>
      </c>
      <c r="H46" s="1">
        <v>40899</v>
      </c>
      <c r="I46" s="1">
        <v>44582.53172803469</v>
      </c>
      <c r="J46" t="s">
        <v>262</v>
      </c>
      <c r="K46" t="s">
        <v>131</v>
      </c>
      <c r="L46" s="1">
        <v>40899</v>
      </c>
      <c r="M46" t="s">
        <v>57</v>
      </c>
      <c r="N46" t="s">
        <v>58</v>
      </c>
      <c r="R46" t="s">
        <v>59</v>
      </c>
      <c r="S46" t="b">
        <v>0</v>
      </c>
      <c r="T46" s="1">
        <v>44733</v>
      </c>
      <c r="U46" s="2">
        <f>HYPERLINK("https://sbirkapp.gov.cz/detail/SPPTP3R57SIGUGN6", "https://sbirkapp.gov.cz/detail/SPPTP3R57SIGUGN6")</f>
        <v>0</v>
      </c>
      <c r="V46" t="s">
        <v>263</v>
      </c>
      <c r="W46">
        <v>1</v>
      </c>
    </row>
    <row r="47" spans="1:23">
      <c r="A47" t="s">
        <v>23</v>
      </c>
      <c r="B47" t="s">
        <v>24</v>
      </c>
      <c r="C47" t="s">
        <v>25</v>
      </c>
      <c r="D47" t="s">
        <v>26</v>
      </c>
      <c r="E47" t="s">
        <v>264</v>
      </c>
      <c r="F47" t="s">
        <v>28</v>
      </c>
      <c r="G47" t="s">
        <v>265</v>
      </c>
      <c r="H47" s="1">
        <v>40892</v>
      </c>
      <c r="I47" s="1">
        <v>44582.4642214208</v>
      </c>
      <c r="J47" t="s">
        <v>266</v>
      </c>
      <c r="K47" t="s">
        <v>131</v>
      </c>
      <c r="L47" s="1">
        <v>40892</v>
      </c>
      <c r="M47" t="s">
        <v>267</v>
      </c>
      <c r="N47" t="s">
        <v>268</v>
      </c>
      <c r="S47" t="b">
        <v>1</v>
      </c>
      <c r="U47" s="2">
        <f>HYPERLINK("https://sbirkapp.gov.cz/detail/SPPUCXXBG6E4PQG6", "https://sbirkapp.gov.cz/detail/SPPUCXXBG6E4PQG6")</f>
        <v>0</v>
      </c>
      <c r="V47" t="s">
        <v>269</v>
      </c>
      <c r="W47">
        <v>1</v>
      </c>
    </row>
    <row r="48" spans="1:23">
      <c r="A48" t="s">
        <v>23</v>
      </c>
      <c r="B48" t="s">
        <v>24</v>
      </c>
      <c r="C48" t="s">
        <v>25</v>
      </c>
      <c r="D48" t="s">
        <v>26</v>
      </c>
      <c r="E48" t="s">
        <v>270</v>
      </c>
      <c r="F48" t="s">
        <v>28</v>
      </c>
      <c r="G48" t="s">
        <v>271</v>
      </c>
      <c r="H48" s="1">
        <v>40820</v>
      </c>
      <c r="I48" s="1">
        <v>44582.34635837306</v>
      </c>
      <c r="J48" t="s">
        <v>272</v>
      </c>
      <c r="K48" t="s">
        <v>131</v>
      </c>
      <c r="L48" s="1">
        <v>40820</v>
      </c>
      <c r="M48" t="s">
        <v>238</v>
      </c>
      <c r="N48" t="s">
        <v>239</v>
      </c>
      <c r="S48" t="b">
        <v>1</v>
      </c>
      <c r="U48" s="2">
        <f>HYPERLINK("https://sbirkapp.gov.cz/detail/SPP2CTYR2PPLOJMK", "https://sbirkapp.gov.cz/detail/SPP2CTYR2PPLOJMK")</f>
        <v>0</v>
      </c>
      <c r="V48" t="s">
        <v>273</v>
      </c>
      <c r="W48">
        <v>1</v>
      </c>
    </row>
    <row r="49" spans="1:23">
      <c r="A49" t="s">
        <v>23</v>
      </c>
      <c r="B49" t="s">
        <v>24</v>
      </c>
      <c r="C49" t="s">
        <v>25</v>
      </c>
      <c r="D49" t="s">
        <v>26</v>
      </c>
      <c r="E49" t="s">
        <v>274</v>
      </c>
      <c r="F49" t="s">
        <v>28</v>
      </c>
      <c r="G49" t="s">
        <v>275</v>
      </c>
      <c r="H49" s="1">
        <v>40808</v>
      </c>
      <c r="I49" s="1">
        <v>44581.59380141374</v>
      </c>
      <c r="J49" t="s">
        <v>276</v>
      </c>
      <c r="K49" t="s">
        <v>131</v>
      </c>
      <c r="L49" s="1">
        <v>40808</v>
      </c>
      <c r="M49" t="s">
        <v>118</v>
      </c>
      <c r="N49" t="s">
        <v>119</v>
      </c>
      <c r="R49" t="s">
        <v>277</v>
      </c>
      <c r="S49" t="b">
        <v>0</v>
      </c>
      <c r="T49" s="1">
        <v>44733</v>
      </c>
      <c r="U49" s="2">
        <f>HYPERLINK("https://sbirkapp.gov.cz/detail/SPPUI7MRHRR3BU5M", "https://sbirkapp.gov.cz/detail/SPPUI7MRHRR3BU5M")</f>
        <v>0</v>
      </c>
      <c r="V49" t="s">
        <v>278</v>
      </c>
      <c r="W49">
        <v>1</v>
      </c>
    </row>
    <row r="50" spans="1:23">
      <c r="A50" t="s">
        <v>23</v>
      </c>
      <c r="B50" t="s">
        <v>24</v>
      </c>
      <c r="C50" t="s">
        <v>25</v>
      </c>
      <c r="D50" t="s">
        <v>26</v>
      </c>
      <c r="E50" t="s">
        <v>141</v>
      </c>
      <c r="F50" t="s">
        <v>28</v>
      </c>
      <c r="G50" t="s">
        <v>279</v>
      </c>
      <c r="H50" s="1">
        <v>40162</v>
      </c>
      <c r="I50" s="1">
        <v>44581.57048101623</v>
      </c>
      <c r="J50" t="s">
        <v>280</v>
      </c>
      <c r="K50" t="s">
        <v>131</v>
      </c>
      <c r="L50" s="1">
        <v>40162</v>
      </c>
      <c r="M50" t="s">
        <v>125</v>
      </c>
      <c r="N50" t="s">
        <v>126</v>
      </c>
      <c r="S50" t="b">
        <v>1</v>
      </c>
      <c r="U50" s="2">
        <f>HYPERLINK("https://sbirkapp.gov.cz/detail/SPPMRYL6LA2542P2", "https://sbirkapp.gov.cz/detail/SPPMRYL6LA2542P2")</f>
        <v>0</v>
      </c>
      <c r="V50" t="s">
        <v>281</v>
      </c>
      <c r="W50">
        <v>1</v>
      </c>
    </row>
    <row r="51" spans="1:23">
      <c r="A51" t="s">
        <v>23</v>
      </c>
      <c r="B51" t="s">
        <v>24</v>
      </c>
      <c r="C51" t="s">
        <v>25</v>
      </c>
      <c r="D51" t="s">
        <v>26</v>
      </c>
      <c r="E51" t="s">
        <v>282</v>
      </c>
      <c r="F51" t="s">
        <v>144</v>
      </c>
      <c r="G51" t="s">
        <v>283</v>
      </c>
      <c r="H51" s="1">
        <v>40100</v>
      </c>
      <c r="I51" s="1">
        <v>44581.56627954044</v>
      </c>
      <c r="J51" t="s">
        <v>284</v>
      </c>
      <c r="K51" t="s">
        <v>131</v>
      </c>
      <c r="L51" s="1">
        <v>40100</v>
      </c>
      <c r="M51" t="s">
        <v>285</v>
      </c>
      <c r="N51" t="s">
        <v>286</v>
      </c>
      <c r="S51" t="b">
        <v>1</v>
      </c>
      <c r="U51" s="2">
        <f>HYPERLINK("https://sbirkapp.gov.cz/detail/SPPFSMC5NIY2RETE", "https://sbirkapp.gov.cz/detail/SPPFSMC5NIY2RETE")</f>
        <v>0</v>
      </c>
      <c r="V51" t="s">
        <v>287</v>
      </c>
      <c r="W51">
        <v>1</v>
      </c>
    </row>
    <row r="52" spans="1:23">
      <c r="A52" t="s">
        <v>23</v>
      </c>
      <c r="B52" t="s">
        <v>24</v>
      </c>
      <c r="C52" t="s">
        <v>25</v>
      </c>
      <c r="D52" t="s">
        <v>26</v>
      </c>
      <c r="E52" t="s">
        <v>282</v>
      </c>
      <c r="F52" t="s">
        <v>101</v>
      </c>
      <c r="G52" t="s">
        <v>102</v>
      </c>
      <c r="H52" t="s">
        <v>102</v>
      </c>
      <c r="I52" t="s">
        <v>102</v>
      </c>
      <c r="J52" t="s">
        <v>102</v>
      </c>
      <c r="K52" t="s">
        <v>102</v>
      </c>
      <c r="L52" t="s">
        <v>102</v>
      </c>
      <c r="M52" t="s">
        <v>102</v>
      </c>
      <c r="N52" t="s">
        <v>102</v>
      </c>
      <c r="O52" t="s">
        <v>102</v>
      </c>
      <c r="P52" t="s">
        <v>102</v>
      </c>
      <c r="Q52" t="s">
        <v>102</v>
      </c>
      <c r="R52" t="s">
        <v>102</v>
      </c>
      <c r="S52" t="s">
        <v>102</v>
      </c>
      <c r="T52" t="s">
        <v>102</v>
      </c>
      <c r="U52" t="s">
        <v>102</v>
      </c>
      <c r="V52" t="s">
        <v>288</v>
      </c>
      <c r="W52">
        <v>1</v>
      </c>
    </row>
    <row r="53" spans="1:23">
      <c r="A53" t="s">
        <v>23</v>
      </c>
      <c r="B53" t="s">
        <v>24</v>
      </c>
      <c r="C53" t="s">
        <v>25</v>
      </c>
      <c r="D53" t="s">
        <v>26</v>
      </c>
      <c r="E53" t="s">
        <v>289</v>
      </c>
      <c r="F53" t="s">
        <v>28</v>
      </c>
      <c r="G53" t="s">
        <v>290</v>
      </c>
      <c r="H53" s="1">
        <v>39342</v>
      </c>
      <c r="I53" s="1">
        <v>44580.46240741124</v>
      </c>
      <c r="J53" t="s">
        <v>291</v>
      </c>
      <c r="K53" t="s">
        <v>131</v>
      </c>
      <c r="L53" s="1">
        <v>39342</v>
      </c>
      <c r="M53" t="s">
        <v>147</v>
      </c>
      <c r="N53" t="s">
        <v>292</v>
      </c>
      <c r="S53" t="b">
        <v>1</v>
      </c>
      <c r="U53" s="2">
        <f>HYPERLINK("https://sbirkapp.gov.cz/detail/SPPUMGO54SKNGMPK", "https://sbirkapp.gov.cz/detail/SPPUMGO54SKNGMPK")</f>
        <v>0</v>
      </c>
      <c r="V53" t="s">
        <v>293</v>
      </c>
      <c r="W53">
        <v>1</v>
      </c>
    </row>
    <row r="54" spans="1:23">
      <c r="A54" t="s">
        <v>23</v>
      </c>
      <c r="B54" t="s">
        <v>24</v>
      </c>
      <c r="C54" t="s">
        <v>25</v>
      </c>
      <c r="D54" t="s">
        <v>26</v>
      </c>
      <c r="E54" t="s">
        <v>294</v>
      </c>
      <c r="F54" t="s">
        <v>144</v>
      </c>
      <c r="G54" t="s">
        <v>295</v>
      </c>
      <c r="H54" s="1">
        <v>39101</v>
      </c>
      <c r="I54" s="1">
        <v>44580.34060214751</v>
      </c>
      <c r="J54" t="s">
        <v>296</v>
      </c>
      <c r="K54" t="s">
        <v>131</v>
      </c>
      <c r="L54" s="1">
        <v>39101</v>
      </c>
      <c r="M54" t="s">
        <v>285</v>
      </c>
      <c r="N54" t="s">
        <v>286</v>
      </c>
      <c r="S54" t="b">
        <v>1</v>
      </c>
      <c r="U54" s="2">
        <f>HYPERLINK("https://sbirkapp.gov.cz/detail/SPPYHDIJRQ36PWCE", "https://sbirkapp.gov.cz/detail/SPPYHDIJRQ36PWCE")</f>
        <v>0</v>
      </c>
      <c r="V54" t="s">
        <v>297</v>
      </c>
      <c r="W54">
        <v>1</v>
      </c>
    </row>
    <row r="55" spans="1:23">
      <c r="A55" t="s">
        <v>23</v>
      </c>
      <c r="B55" t="s">
        <v>24</v>
      </c>
      <c r="C55" t="s">
        <v>25</v>
      </c>
      <c r="D55" t="s">
        <v>26</v>
      </c>
      <c r="E55" t="s">
        <v>298</v>
      </c>
      <c r="F55" t="s">
        <v>101</v>
      </c>
      <c r="G55" t="s">
        <v>102</v>
      </c>
      <c r="H55" t="s">
        <v>102</v>
      </c>
      <c r="I55" t="s">
        <v>102</v>
      </c>
      <c r="J55" t="s">
        <v>102</v>
      </c>
      <c r="K55" t="s">
        <v>102</v>
      </c>
      <c r="L55" t="s">
        <v>102</v>
      </c>
      <c r="M55" t="s">
        <v>102</v>
      </c>
      <c r="N55" t="s">
        <v>102</v>
      </c>
      <c r="O55" t="s">
        <v>102</v>
      </c>
      <c r="P55" t="s">
        <v>102</v>
      </c>
      <c r="Q55" t="s">
        <v>102</v>
      </c>
      <c r="R55" t="s">
        <v>102</v>
      </c>
      <c r="S55" t="s">
        <v>102</v>
      </c>
      <c r="T55" t="s">
        <v>102</v>
      </c>
      <c r="U55" t="s">
        <v>102</v>
      </c>
      <c r="V55" t="s">
        <v>299</v>
      </c>
      <c r="W55">
        <v>1</v>
      </c>
    </row>
    <row r="56" spans="1:23">
      <c r="A56" t="s">
        <v>23</v>
      </c>
      <c r="B56" t="s">
        <v>24</v>
      </c>
      <c r="C56" t="s">
        <v>25</v>
      </c>
      <c r="D56" t="s">
        <v>26</v>
      </c>
      <c r="E56" t="s">
        <v>300</v>
      </c>
      <c r="F56" t="s">
        <v>144</v>
      </c>
      <c r="G56" t="s">
        <v>301</v>
      </c>
      <c r="H56" s="1">
        <v>38558</v>
      </c>
      <c r="I56" s="1">
        <v>44574.4814706359</v>
      </c>
      <c r="J56" t="s">
        <v>302</v>
      </c>
      <c r="K56" t="s">
        <v>131</v>
      </c>
      <c r="L56" s="1">
        <v>38558</v>
      </c>
      <c r="M56" t="s">
        <v>303</v>
      </c>
      <c r="N56" t="s">
        <v>304</v>
      </c>
      <c r="S56" t="b">
        <v>1</v>
      </c>
      <c r="U56" s="2">
        <f>HYPERLINK("https://sbirkapp.gov.cz/detail/SPPJXSMNCYREW5C6", "https://sbirkapp.gov.cz/detail/SPPJXSMNCYREW5C6")</f>
        <v>0</v>
      </c>
      <c r="V56" t="s">
        <v>305</v>
      </c>
      <c r="W56">
        <v>1</v>
      </c>
    </row>
    <row r="57" spans="1:23">
      <c r="A57" t="s">
        <v>23</v>
      </c>
      <c r="B57" t="s">
        <v>24</v>
      </c>
      <c r="C57" t="s">
        <v>25</v>
      </c>
      <c r="D57" t="s">
        <v>26</v>
      </c>
      <c r="E57" t="s">
        <v>306</v>
      </c>
      <c r="F57" t="s">
        <v>28</v>
      </c>
      <c r="G57" t="s">
        <v>307</v>
      </c>
      <c r="H57" s="1">
        <v>38306</v>
      </c>
      <c r="I57" s="1">
        <v>44574.31427338562</v>
      </c>
      <c r="J57" t="s">
        <v>308</v>
      </c>
      <c r="K57" t="s">
        <v>131</v>
      </c>
      <c r="L57" s="1">
        <v>38306</v>
      </c>
      <c r="M57" t="s">
        <v>309</v>
      </c>
      <c r="N57" t="s">
        <v>310</v>
      </c>
      <c r="R57" t="s">
        <v>311</v>
      </c>
      <c r="S57" t="b">
        <v>0</v>
      </c>
      <c r="T57" s="1">
        <v>44733</v>
      </c>
      <c r="U57" s="2">
        <f>HYPERLINK("https://sbirkapp.gov.cz/detail/SPPCQBP5T3GX7IJO", "https://sbirkapp.gov.cz/detail/SPPCQBP5T3GX7IJO")</f>
        <v>0</v>
      </c>
      <c r="V57" t="s">
        <v>312</v>
      </c>
      <c r="W57">
        <v>1</v>
      </c>
    </row>
    <row r="58" spans="1:23">
      <c r="A58" t="s">
        <v>23</v>
      </c>
      <c r="B58" t="s">
        <v>24</v>
      </c>
      <c r="C58" t="s">
        <v>25</v>
      </c>
      <c r="D58" t="s">
        <v>26</v>
      </c>
      <c r="E58" t="s">
        <v>313</v>
      </c>
      <c r="F58" t="s">
        <v>144</v>
      </c>
      <c r="G58" t="s">
        <v>314</v>
      </c>
      <c r="H58" s="1">
        <v>37063</v>
      </c>
      <c r="I58" s="1">
        <v>44573.51739030157</v>
      </c>
      <c r="J58" t="s">
        <v>315</v>
      </c>
      <c r="K58" t="s">
        <v>131</v>
      </c>
      <c r="L58" s="1">
        <v>37063</v>
      </c>
      <c r="M58" t="s">
        <v>285</v>
      </c>
      <c r="N58" t="s">
        <v>286</v>
      </c>
      <c r="S58" t="b">
        <v>1</v>
      </c>
      <c r="U58" s="2">
        <f>HYPERLINK("https://sbirkapp.gov.cz/detail/SPPHX45MOKJHFUIY", "https://sbirkapp.gov.cz/detail/SPPHX45MOKJHFUIY")</f>
        <v>0</v>
      </c>
      <c r="V58" t="s">
        <v>316</v>
      </c>
      <c r="W58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2026-05-01T16:01:35Z</dcterms:created>
  <dcterms:modified xsi:type="dcterms:W3CDTF">2026-05-01T16:01:35Z</dcterms:modified>
</cp:coreProperties>
</file>