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<sst xmlns="http://schemas.openxmlformats.org/spreadsheetml/2006/main" count="851" uniqueCount="357">
  <si>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</si>
  <si>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</si>
  <si>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</si>
  <si>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</si>
  <si>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</si>
  <si>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</si>
  <si>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</si>
  <si>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</si>
  <si>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</si>
  <si>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</si>
  <si>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</si>
  <si>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</si>
  <si>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</si>
  <si>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</si>
  <si>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</si>
  <si>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</si>
  <si>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</si>
  <si>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</si>
  <si>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</si>
  <si>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</si>
  <si>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</si>
  <si>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</si>
  <si>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</si>
  <si>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Město Příbram</t>
  </si>
  <si>
    <t>00243132</t>
  </si>
  <si>
    <t>2ebbrqu</t>
  </si>
  <si>
    <t>Středočeský kraj</t>
  </si>
  <si>
    <t>3/2026</t>
  </si>
  <si>
    <t>Obecně závazná vyhláška</t>
  </si>
  <si>
    <t>OZV_regulace_alkoholu</t>
  </si>
  <si>
    <t>2026-04-30</t>
  </si>
  <si>
    <t>Běžný</t>
  </si>
  <si>
    <t>alkohol - zákaz konzumace; veřejný pořádek - konzumace alkoholu</t>
  </si>
  <si>
    <t>zákon č. 65/2017 Sb., o ochraně zdraví před škodlivými účinky návykových látek - § 17 odst. 2 písm. a); zákon č. 128/2000 Sb., o obcích - § 10 písm. a) - konzumace alkoholu</t>
  </si>
  <si>
    <t>1/2025: OZV_Pozivani_alkoholu</t>
  </si>
  <si>
    <t>1680245082</t>
  </si>
  <si>
    <t>2/2026</t>
  </si>
  <si>
    <t>OZV_hlucne_cinnosti</t>
  </si>
  <si>
    <t>2026-04-16</t>
  </si>
  <si>
    <t>veřejný pořádek - hlučné činnosti</t>
  </si>
  <si>
    <t>zákon č. 128/2000 Sb., o obcích - § 10 písm. a) - hlučné činnosti</t>
  </si>
  <si>
    <t>3/2022: o_regulaci_hlucnych_cinnosti_v_nevhodnou_denni_dobu</t>
  </si>
  <si>
    <t>1673384180</t>
  </si>
  <si>
    <t>1/2026</t>
  </si>
  <si>
    <t>OZV_nocni_klid</t>
  </si>
  <si>
    <t>noční klid</t>
  </si>
  <si>
    <t>zákon č. 251/2016 Sb., o některých přestupcích - § 5 odst. 7</t>
  </si>
  <si>
    <t>2/2025: OZV_o_nocnim_klidu</t>
  </si>
  <si>
    <t>1673384082</t>
  </si>
  <si>
    <t>7/2025</t>
  </si>
  <si>
    <t>ozv-pyrotechnika</t>
  </si>
  <si>
    <t>2025-12-25</t>
  </si>
  <si>
    <t>pyrotechnické výrobky</t>
  </si>
  <si>
    <t>zákon č. 206/2015 Sb., zákon o pyrotechnice - § 35c</t>
  </si>
  <si>
    <t>10/2023: Zabavni_pyrotechnika</t>
  </si>
  <si>
    <t>1618797616</t>
  </si>
  <si>
    <t>6/2025</t>
  </si>
  <si>
    <t>Nařízení</t>
  </si>
  <si>
    <t>Narizeni_ceny_za_uziti_mistnich_komunikaci</t>
  </si>
  <si>
    <t>2025-11-01</t>
  </si>
  <si>
    <t xml:space="preserve">pozemní komunikace - zpoplatnění stání a odstavení </t>
  </si>
  <si>
    <t xml:space="preserve">zákon č. 13/1997 Sb., o pozemních komunikacích - § 23 odst. 1 </t>
  </si>
  <si>
    <t>6/2023: Narizeni_ceny_za_uziti_mistnich_komunikaci</t>
  </si>
  <si>
    <t>1585785450</t>
  </si>
  <si>
    <t>5/2025</t>
  </si>
  <si>
    <t>o_volnem_pohybu_psu</t>
  </si>
  <si>
    <t>2025-10-01</t>
  </si>
  <si>
    <t>pohyb psů</t>
  </si>
  <si>
    <t>zákon č. 246/1992 Sb., na ochranu zvířat proti týrání - § 24 odst. 2</t>
  </si>
  <si>
    <t>1578734397</t>
  </si>
  <si>
    <t>4/2025</t>
  </si>
  <si>
    <t>OZV_poplatek_prostranstvi</t>
  </si>
  <si>
    <t>2025-07-15</t>
  </si>
  <si>
    <t>místní poplatek za užívání veřejného prostranství</t>
  </si>
  <si>
    <t>zákon č. 565/1990 Sb., o místních poplatcích - § 14 - za užívání veřejného prostranství</t>
  </si>
  <si>
    <t>3/2025: OZV_poplatek_verejne_prostranstvi</t>
  </si>
  <si>
    <t>1545507800</t>
  </si>
  <si>
    <t>3/2025</t>
  </si>
  <si>
    <t>OZV_poplatek_verejne_prostranstvi</t>
  </si>
  <si>
    <t>2025-05-02</t>
  </si>
  <si>
    <t>4/2025: OZV_poplatek_prostranstvi</t>
  </si>
  <si>
    <t>1511111260</t>
  </si>
  <si>
    <t>2/2025</t>
  </si>
  <si>
    <t>OZV_o_nocnim_klidu</t>
  </si>
  <si>
    <t>2025-04-22</t>
  </si>
  <si>
    <t>1/2024: OZV_nocni_klid_2024</t>
  </si>
  <si>
    <t>1/2026: OZV_nocni_klid</t>
  </si>
  <si>
    <t>1506093432</t>
  </si>
  <si>
    <t>1/2025</t>
  </si>
  <si>
    <t>OZV_Pozivani_alkoholu</t>
  </si>
  <si>
    <t>2025-04-15</t>
  </si>
  <si>
    <t>veřejný pořádek - konzumace alkoholu</t>
  </si>
  <si>
    <t>zákon č. 128/2000 Sb., o obcích - § 10 písm. a) - konzumace alkoholu</t>
  </si>
  <si>
    <t>2/2024: OZV_Pozivani_alkoholu</t>
  </si>
  <si>
    <t>3/2026: OZV_regulace_alkoholu; 3/2026: OZV_regulace_alkoholu</t>
  </si>
  <si>
    <t>1502289820</t>
  </si>
  <si>
    <t>6/2024</t>
  </si>
  <si>
    <t>OZV_odpadove_hospodarstvi</t>
  </si>
  <si>
    <t>2025-01-01</t>
  </si>
  <si>
    <t>systém odpadového hospodářství</t>
  </si>
  <si>
    <t>zákon č. 541/2020 Sb., o odpadech - § 59 odst. 4</t>
  </si>
  <si>
    <t>9/2023: OZV_odpady</t>
  </si>
  <si>
    <t>1453667590</t>
  </si>
  <si>
    <t>5/2024</t>
  </si>
  <si>
    <t>místní poplatek za obecní systém odpadového hospodářství</t>
  </si>
  <si>
    <t>zákon č. 565/1990 Sb., o místních poplatcích - § 14 - za obecní systém odpadového hospodářství</t>
  </si>
  <si>
    <t>12/2023: OZV_odpadove_hospodarstvi</t>
  </si>
  <si>
    <t>1426866549</t>
  </si>
  <si>
    <t>4/2024</t>
  </si>
  <si>
    <t>OZV_o_zrizeni_obecni_policie</t>
  </si>
  <si>
    <t>2024-10-12</t>
  </si>
  <si>
    <t>obecní policie</t>
  </si>
  <si>
    <t xml:space="preserve">zákon č. 553/1991 Sb., o obecní policii - § 1 odst. 1 </t>
  </si>
  <si>
    <t>1/2004: o_zrizeni_mestske_policie_1_2004</t>
  </si>
  <si>
    <t>1417890827</t>
  </si>
  <si>
    <t>3/2024</t>
  </si>
  <si>
    <t>OZV_o_stanoveni_mistniho_koeficientu_pro_obec</t>
  </si>
  <si>
    <t>daň z nemovitých věcí - místní koeficient</t>
  </si>
  <si>
    <t>zákon č. 338/1992 Sb., o dani z nemovitých věcí - § 12 odst. 1 písm. a) bod 1</t>
  </si>
  <si>
    <t>4/2015: 4_2015_koeficient_dan_z_nemovitosti</t>
  </si>
  <si>
    <t>1399226591</t>
  </si>
  <si>
    <t>2/2024</t>
  </si>
  <si>
    <t>2024-04-12</t>
  </si>
  <si>
    <t>2/2023: OZV_o_pozivani_alkoholu</t>
  </si>
  <si>
    <t>1336268459</t>
  </si>
  <si>
    <t>1/2024</t>
  </si>
  <si>
    <t>OZV_nocni_klid_2024</t>
  </si>
  <si>
    <t>2024-04-09</t>
  </si>
  <si>
    <t>1/2022: o_nocnim_klidu_1_2022</t>
  </si>
  <si>
    <t>2/2025: OZV_o_nocnim_klidu; 2/2025: OZV_o_nocnim_klidu</t>
  </si>
  <si>
    <t>1334620679</t>
  </si>
  <si>
    <t>13/2023</t>
  </si>
  <si>
    <t>OZV_poplatek_z_pobytu</t>
  </si>
  <si>
    <t>2024-01-01</t>
  </si>
  <si>
    <t>místní poplatek z pobytu</t>
  </si>
  <si>
    <t>zákon č. 565/1990 Sb., o místních poplatcích - § 14 - z pobytu</t>
  </si>
  <si>
    <t>1/2021: 1_2021_o_mistnim_poplatku_z_pobytu</t>
  </si>
  <si>
    <t>1269266761</t>
  </si>
  <si>
    <t>12/2023</t>
  </si>
  <si>
    <t>8/2022: o_mistnim_poplatku_odpad</t>
  </si>
  <si>
    <t>5/2024: OZV_odpadove_hospodarstvi</t>
  </si>
  <si>
    <t>1269266671</t>
  </si>
  <si>
    <t>11/2023</t>
  </si>
  <si>
    <t>OZV_poplatek_ze_psu</t>
  </si>
  <si>
    <t>místní poplatek ze psů</t>
  </si>
  <si>
    <t>zákon č. 565/1990 Sb., o místních poplatcích - § 14 - ze psů</t>
  </si>
  <si>
    <t>10/2019: 10_2019_o_mistnim_poplatku_ze_psu</t>
  </si>
  <si>
    <t>1269266594</t>
  </si>
  <si>
    <t>10/2023</t>
  </si>
  <si>
    <t>Zabavni_pyrotechnika</t>
  </si>
  <si>
    <t>2023-11-23</t>
  </si>
  <si>
    <t>veřejný pořádek - pyrotechnika</t>
  </si>
  <si>
    <t>zákon č. 128/2000 Sb., o obcích - § 10 písm. a) - pyrotechnika</t>
  </si>
  <si>
    <t>5/2022: k_zabezpeceni_mistnich_zalezitosti_verejneho_poradku_na_verejnych_prostranstvich_kterou_se_reguluje_pouzivani_zabavni_pyrotechniky</t>
  </si>
  <si>
    <t>7/2025: ozv-pyrotechnika; 7/2025: ozv-pyrotechnika</t>
  </si>
  <si>
    <t>1267947320</t>
  </si>
  <si>
    <t>9/2023</t>
  </si>
  <si>
    <t>OZV_odpady</t>
  </si>
  <si>
    <t>2023-11-17</t>
  </si>
  <si>
    <t>6/2024: OZV_odpadove_hospodarstvi</t>
  </si>
  <si>
    <t>1263566836</t>
  </si>
  <si>
    <t>8/2023</t>
  </si>
  <si>
    <t>Pozarni_rad</t>
  </si>
  <si>
    <t>2023-11-10</t>
  </si>
  <si>
    <t>požární ochrana - požární řád</t>
  </si>
  <si>
    <t>zákon č. 133/1985 Sb., o požární ochraně - § 29 odst. 1 písm. o) bod 1</t>
  </si>
  <si>
    <t>1260584089</t>
  </si>
  <si>
    <t>7/2023</t>
  </si>
  <si>
    <t>O_zabezpeceni_pozarni_ochrany</t>
  </si>
  <si>
    <t>požární ochrana - podmínky při akcích</t>
  </si>
  <si>
    <t>zákon č. 133/1985 Sb., o požární ochraně - § 29 odst. 1 písm. o) bod 2</t>
  </si>
  <si>
    <t>1260584245</t>
  </si>
  <si>
    <t>6/2023</t>
  </si>
  <si>
    <t>2023-11-01</t>
  </si>
  <si>
    <t>6/2025: Narizeni_ceny_za_uziti_mistnich_komunikaci</t>
  </si>
  <si>
    <t>1253216232</t>
  </si>
  <si>
    <t>1/2019</t>
  </si>
  <si>
    <t>Narizeni_c_1_2019_o_placenem_stani</t>
  </si>
  <si>
    <t>2019-05-02</t>
  </si>
  <si>
    <t>Dle přechodného ustanovení</t>
  </si>
  <si>
    <t>1/2018: Narizeni_c_1_2018_o_placenem_stani_naMK_2018</t>
  </si>
  <si>
    <t>1252492171</t>
  </si>
  <si>
    <t>5/2023</t>
  </si>
  <si>
    <t>Narizeni_mesta_o_vymezeni_placeneho_stani</t>
  </si>
  <si>
    <t>1252180327</t>
  </si>
  <si>
    <t>1/2020</t>
  </si>
  <si>
    <t>Narizeni_c_1_2020_o_placenem_stani</t>
  </si>
  <si>
    <t>2020-02-22</t>
  </si>
  <si>
    <t>1252089881</t>
  </si>
  <si>
    <t>2/2018</t>
  </si>
  <si>
    <t>Narizeni_c_2_2018_o_placenem_stani_naMK_2018</t>
  </si>
  <si>
    <t>2018-10-04</t>
  </si>
  <si>
    <t>1252089109</t>
  </si>
  <si>
    <t>1/2018</t>
  </si>
  <si>
    <t>Narizeni_c_1_2018_o_placenem_stani_naMK_2018</t>
  </si>
  <si>
    <t>2018-05-31</t>
  </si>
  <si>
    <t>2/2018: Narizeni_c_2_2018_o_placenem_stani_naMK_2018; 1/2019: Narizeni_c_1_2019_o_placenem_stani; 1/2020: Narizeni_c_1_2020_o_placenem_stani; 5/2023: Narizeni_mesta_o_vymezeni_placeneho_stani; 6/2023: Narizeni_ceny_za_uziti_mistnich_komunikaci</t>
  </si>
  <si>
    <t>1252086382</t>
  </si>
  <si>
    <t>4/2023</t>
  </si>
  <si>
    <t>o_zmene_OZV_c_1_2022_o_nocnim_klidu</t>
  </si>
  <si>
    <t>2023-06-22</t>
  </si>
  <si>
    <t>1200144294</t>
  </si>
  <si>
    <t>3/2023</t>
  </si>
  <si>
    <t>Narizeni_mesta_o_regulaci_reklamy</t>
  </si>
  <si>
    <t>2023-06-16</t>
  </si>
  <si>
    <t>reklama na veřejných místech</t>
  </si>
  <si>
    <t>zákon č. 40/1995 Sb., o regulaci reklamy - § 2 odst. 1 písm. d) a odst. 5</t>
  </si>
  <si>
    <t>7/2022: Narizeni_2_2022_zakaz_sireni_reklamy</t>
  </si>
  <si>
    <t>1197686668</t>
  </si>
  <si>
    <t>1/2021</t>
  </si>
  <si>
    <t>Narizeni_c_1_2021_trhy</t>
  </si>
  <si>
    <t>2021-09-01</t>
  </si>
  <si>
    <t>regulace prodeje zboží a nabízení služeb - tržní řád</t>
  </si>
  <si>
    <t xml:space="preserve">zákon č. 455/1991 Sb., živnostenský zákon - § 18 odst. 1 </t>
  </si>
  <si>
    <t>2/2020: Narizeni_c_2_2020_Trzni_rad</t>
  </si>
  <si>
    <t>1192929981</t>
  </si>
  <si>
    <t>2/2020</t>
  </si>
  <si>
    <t>Narizeni_c_2_2020_Trzni_rad</t>
  </si>
  <si>
    <t>2020-05-01</t>
  </si>
  <si>
    <t>1/2017: Trzni_rad</t>
  </si>
  <si>
    <t>1/2021: Narizeni_c_1_2021_trhy</t>
  </si>
  <si>
    <t>1192821699</t>
  </si>
  <si>
    <t>1/2017</t>
  </si>
  <si>
    <t>Trzni_rad</t>
  </si>
  <si>
    <t>2017-08-16</t>
  </si>
  <si>
    <t>1192219516</t>
  </si>
  <si>
    <t>2/2023</t>
  </si>
  <si>
    <t>OZV_o_pozivani_alkoholu</t>
  </si>
  <si>
    <t>2023-05-26</t>
  </si>
  <si>
    <t>alkohol - zákaz konzumace</t>
  </si>
  <si>
    <t>zákon č. 65/2017 Sb., o ochraně zdraví před škodlivými účinky návykových látek - § 17 odst. 2 písm. a)</t>
  </si>
  <si>
    <t>1188444913</t>
  </si>
  <si>
    <t>1/2004</t>
  </si>
  <si>
    <t>o_zrizeni_mestske_policie_1_2004</t>
  </si>
  <si>
    <t>2004-02-18</t>
  </si>
  <si>
    <t>1/1992: o_zrizeni_mestske_policie</t>
  </si>
  <si>
    <t>4/2024: OZV_o_zrizeni_obecni_policie</t>
  </si>
  <si>
    <t>1184513582</t>
  </si>
  <si>
    <t>1/1992</t>
  </si>
  <si>
    <t>o_zrizeni_mestske_policie</t>
  </si>
  <si>
    <t>1992-03-26</t>
  </si>
  <si>
    <t>1183788012</t>
  </si>
  <si>
    <t>1/2023</t>
  </si>
  <si>
    <t>o_zmene_obecne_zavazne_vyhlasky_c_1_2022_o_nocnim_klidu</t>
  </si>
  <si>
    <t>2023-04-27</t>
  </si>
  <si>
    <t>1174050456</t>
  </si>
  <si>
    <t>8/2022</t>
  </si>
  <si>
    <t>o_mistnim_poplatku_odpad</t>
  </si>
  <si>
    <t>2023-01-01</t>
  </si>
  <si>
    <t>6/2021: 6_2021_o_mistnim_poplatku_odpad</t>
  </si>
  <si>
    <t>1113871033</t>
  </si>
  <si>
    <t>6/2021</t>
  </si>
  <si>
    <t>6_2021_o_mistnim_poplatku_odpad</t>
  </si>
  <si>
    <t>2022-01-01</t>
  </si>
  <si>
    <t>2/2021: 2_2021_o_mistnim_poplatku_odpad</t>
  </si>
  <si>
    <t>1102515553</t>
  </si>
  <si>
    <t>8/2019</t>
  </si>
  <si>
    <t>8_2019_o_regulaci_provozovani_hazardnich_her</t>
  </si>
  <si>
    <t>2019-09-28</t>
  </si>
  <si>
    <t>hazardní hry</t>
  </si>
  <si>
    <t>zákon č. 186/2016 Sb., o hazardních hrách - § 12 odst. 1</t>
  </si>
  <si>
    <t>1102396285</t>
  </si>
  <si>
    <t>2/2021</t>
  </si>
  <si>
    <t>2_2021_o_mistnim_poplatku_odpad</t>
  </si>
  <si>
    <t>2021-04-27</t>
  </si>
  <si>
    <t>1102396745</t>
  </si>
  <si>
    <t>1_2021_o_mistnim_poplatku_z_pobytu</t>
  </si>
  <si>
    <t>13/2023: OZV_poplatek_z_pobytu</t>
  </si>
  <si>
    <t>1102397021</t>
  </si>
  <si>
    <t>4/2015</t>
  </si>
  <si>
    <t>4_2015_koeficient_dan_z_nemovitosti</t>
  </si>
  <si>
    <t>2016-01-01</t>
  </si>
  <si>
    <t>daň z nemovitých věcí - místní koeficient; daň z nemovitých věcí - koeficient u pozemků; daň z nemovitých věcí - koeficient u staveb a jednotek</t>
  </si>
  <si>
    <t xml:space="preserve">zákon č. 338/1992 Sb., o dani z nemovitých věcí - § 12; zákon č. 338/1992 Sb., o dani z nemovitých věcí - § 6 odst. 4 písm. b); zákon č. 338/1992 Sb., o dani z nemovitých věcí - § 11 odst. 3 písm. a)  </t>
  </si>
  <si>
    <t>3/2024: OZV_o_stanoveni_mistniho_koeficientu_pro_obec; 3/2024: OZV_o_stanoveni_mistniho_koeficientu_pro_obec</t>
  </si>
  <si>
    <t>1102138938</t>
  </si>
  <si>
    <t>10/2019</t>
  </si>
  <si>
    <t>10_2019_o_mistnim_poplatku_ze_psu</t>
  </si>
  <si>
    <t>2020-01-01</t>
  </si>
  <si>
    <t>11/2023: OZV_poplatek_ze_psu</t>
  </si>
  <si>
    <t>1102090654</t>
  </si>
  <si>
    <t>3/2020</t>
  </si>
  <si>
    <t>VÝMAZ</t>
  </si>
  <si>
    <t>-</t>
  </si>
  <si>
    <t>1102046168</t>
  </si>
  <si>
    <t>3/2010</t>
  </si>
  <si>
    <t>1101964266</t>
  </si>
  <si>
    <t>4/2018</t>
  </si>
  <si>
    <t>1101924126</t>
  </si>
  <si>
    <t>7/2022</t>
  </si>
  <si>
    <t>Narizeni_2_2022_zakaz_sireni_reklamy</t>
  </si>
  <si>
    <t>2022-11-08</t>
  </si>
  <si>
    <t>6/2022: Narizeni_zakaz_sireni_reklamy</t>
  </si>
  <si>
    <t>3/2023: Narizeni_mesta_o_regulaci_reklamy</t>
  </si>
  <si>
    <t>1097062454</t>
  </si>
  <si>
    <t>6/2022</t>
  </si>
  <si>
    <t>Narizeni_zakaz_sireni_reklamy</t>
  </si>
  <si>
    <t>2022-11-05</t>
  </si>
  <si>
    <t>1096562083</t>
  </si>
  <si>
    <t>5/2022</t>
  </si>
  <si>
    <t>k_zabezpeceni_mistnich_zalezitosti_verejneho_poradku_na_verejnych_prostranstvich_kterou_se_reguluje_pouzivani_zabavni_pyrotechniky</t>
  </si>
  <si>
    <t>2022-10-04</t>
  </si>
  <si>
    <t>5/2021: 5_2021_k_zabezpeceni_mistnich_zalezitosti_verejneho_poradku_na_verejnych_prostranstvich</t>
  </si>
  <si>
    <t>1083998210</t>
  </si>
  <si>
    <t>4/2022</t>
  </si>
  <si>
    <t>4_2022_o_zmene_ozv_c_1_2022_o_nocnim_klidu</t>
  </si>
  <si>
    <t>2021-10-01</t>
  </si>
  <si>
    <t>1083462805</t>
  </si>
  <si>
    <t>5/2021</t>
  </si>
  <si>
    <t>5_2021_k_zabezpeceni_mistnich_zalezitosti_verejneho_poradku_na_verejnych_prostranstvich</t>
  </si>
  <si>
    <t>2021-11-26</t>
  </si>
  <si>
    <t>1083393888</t>
  </si>
  <si>
    <t>4/2016</t>
  </si>
  <si>
    <t>o_stanoveni_skolskeho_obvodu_zakladnich_skol_zrizenych_mestem_Pribram</t>
  </si>
  <si>
    <t>2016-10-19</t>
  </si>
  <si>
    <t>školské obvody - základní školy</t>
  </si>
  <si>
    <t>zákon č. 561/2004 Sb., školský zákon - § 178 odst. 2 písm. b)</t>
  </si>
  <si>
    <t>1083209992</t>
  </si>
  <si>
    <t>3/2017</t>
  </si>
  <si>
    <t>o_stanoveni_skolskeho_obvodu_materskych_skol_zrizenych_mestem_pribram</t>
  </si>
  <si>
    <t>2017-06-07</t>
  </si>
  <si>
    <t>školské obvody - mateřské školy</t>
  </si>
  <si>
    <t>zákon č. 561/2004 Sb., školský zákon - § 179 odst. 3 a § 178 odst. 2 písm. b)</t>
  </si>
  <si>
    <t>1059255236</t>
  </si>
  <si>
    <t>3/2022</t>
  </si>
  <si>
    <t>o_regulaci_hlucnych_cinnosti_v_nevhodnou_denni_dobu</t>
  </si>
  <si>
    <t>2022-07-09</t>
  </si>
  <si>
    <t>2/2026: OZV_hlucne_cinnosti</t>
  </si>
  <si>
    <t>1054192058</t>
  </si>
  <si>
    <t>2/2022</t>
  </si>
  <si>
    <t>O_zameru_zadat_ke_zpracovani_lesni_hospodarske_osnovy</t>
  </si>
  <si>
    <t>2022-06-29</t>
  </si>
  <si>
    <t>lesní hospodářské osnovy</t>
  </si>
  <si>
    <t>zákon č. 289/1995 Sb., lesní zákon - § 25 odst. 2</t>
  </si>
  <si>
    <t>1050281826</t>
  </si>
  <si>
    <t>1/2022</t>
  </si>
  <si>
    <t>o_nocnim_klidu_1_2022</t>
  </si>
  <si>
    <t>2022-06-07</t>
  </si>
  <si>
    <t>3/2021: o nočním klidu</t>
  </si>
  <si>
    <t>4/2022: 4_2022_o_zmene_ozv_c_1_2022_o_nocnim_klidu; 4/2022: 4_2022_o_zmene_ozv_c_1_2022_o_nocnim_klidu; 4/2022: 4_2022_o_zmene_ozv_c_1_2022_o_nocnim_klidu; 1/2023: o_zmene_obecne_zavazne_vyhlasky_c_1_2022_o_nocnim_klidu; 1/2023: o_zmene_obecne_zavazne_vyhlasky_c_1_2022_o_nocnim_klidu; 4/2023: o_zmene_OZV_c_1_2022_o_nocnim_klidu</t>
  </si>
  <si>
    <t>1041920037</t>
  </si>
  <si>
    <t>4/2021</t>
  </si>
  <si>
    <t>o_zmene_obecne_zavazne_vyhlasky_c_3_2021_o_nocnim_klidu</t>
  </si>
  <si>
    <t>2021-07-13</t>
  </si>
  <si>
    <t>1023545151</t>
  </si>
  <si>
    <t>3/2015</t>
  </si>
  <si>
    <t>o_znaku_a_vlajce_města_Příbram</t>
  </si>
  <si>
    <t>2015-09-05</t>
  </si>
  <si>
    <t>jiná</t>
  </si>
  <si>
    <t xml:space="preserve">ústavní zákon č. 1/1993 Sb., Ústava České republiky - čl. 104 odst. 3 </t>
  </si>
  <si>
    <t>1023195396</t>
  </si>
  <si>
    <t>3/2021</t>
  </si>
  <si>
    <t>o nočním klidu</t>
  </si>
  <si>
    <t>2021-05-14</t>
  </si>
  <si>
    <t>4/2021: o_zmene_obecne_zavazne_vyhlasky_c_3_2021_o_nocnim_klidu; 4/2021: o_zmene_obecne_zavazne_vyhlasky_c_3_2021_o_nocnim_klidu</t>
  </si>
  <si>
    <t>1/2022: o_nocnim_klidu_1_2022; 1/2022: o_nocnim_klidu_1_2022</t>
  </si>
  <si>
    <t>1020357193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</si>
</sst>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62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5.7109375" customWidth="1"/>
    <col min="2" max="2" width="10.7109375" customWidth="1"/>
    <col min="3" max="3" width="9.7109375" customWidth="1"/>
    <col min="4" max="4" width="18.7109375" customWidth="1"/>
    <col min="5" max="5" width="9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70.7109375" customWidth="1"/>
    <col min="14" max="14" width="70.7109375" customWidth="1"/>
    <col min="15" max="15" width="54.7109375" customWidth="1"/>
    <col min="16" max="16" width="70.7109375" customWidth="1"/>
    <col min="17" max="17" width="70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46106</v>
      </c>
      <c r="I2" s="1">
        <v>46127.45871989126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HYPERLINK("https://sbirkapp.gov.cz/detail/SPPCDA5UAQTLH4U2", "https://sbirkapp.gov.cz/detail/SPPCDA5UAQTLH4U2")</f>
        <v>0</v>
      </c>
      <c r="V2" t="s">
        <v>35</v>
      </c>
      <c r="W2">
        <v>2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46106</v>
      </c>
      <c r="I3" s="1">
        <v>46113.54257918001</v>
      </c>
      <c r="J3" t="s">
        <v>38</v>
      </c>
      <c r="K3" t="s">
        <v>31</v>
      </c>
      <c r="M3" t="s">
        <v>39</v>
      </c>
      <c r="N3" t="s">
        <v>40</v>
      </c>
      <c r="P3" t="s">
        <v>41</v>
      </c>
      <c r="S3" t="b">
        <v>1</v>
      </c>
      <c r="U3" s="2">
        <f>HYPERLINK("https://sbirkapp.gov.cz/detail/SPPTKX352OU2V6QM", "https://sbirkapp.gov.cz/detail/SPPTKX352OU2V6QM")</f>
        <v>0</v>
      </c>
      <c r="V3" t="s">
        <v>42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43</v>
      </c>
      <c r="F4" t="s">
        <v>28</v>
      </c>
      <c r="G4" t="s">
        <v>44</v>
      </c>
      <c r="H4" s="1">
        <v>46106</v>
      </c>
      <c r="I4" s="1">
        <v>46113.54256879669</v>
      </c>
      <c r="J4" t="s">
        <v>38</v>
      </c>
      <c r="K4" t="s">
        <v>31</v>
      </c>
      <c r="M4" t="s">
        <v>45</v>
      </c>
      <c r="N4" t="s">
        <v>46</v>
      </c>
      <c r="P4" t="s">
        <v>47</v>
      </c>
      <c r="S4" t="b">
        <v>1</v>
      </c>
      <c r="U4" s="2">
        <f>HYPERLINK("https://sbirkapp.gov.cz/detail/SPPFMIOFCX3M2PKA", "https://sbirkapp.gov.cz/detail/SPPFMIOFCX3M2PKA")</f>
        <v>0</v>
      </c>
      <c r="V4" t="s">
        <v>48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49</v>
      </c>
      <c r="F5" t="s">
        <v>28</v>
      </c>
      <c r="G5" t="s">
        <v>50</v>
      </c>
      <c r="H5" s="1">
        <v>45994</v>
      </c>
      <c r="I5" s="1">
        <v>46001.58379998437</v>
      </c>
      <c r="J5" t="s">
        <v>51</v>
      </c>
      <c r="K5" t="s">
        <v>31</v>
      </c>
      <c r="M5" t="s">
        <v>52</v>
      </c>
      <c r="N5" t="s">
        <v>53</v>
      </c>
      <c r="P5" t="s">
        <v>54</v>
      </c>
      <c r="S5" t="b">
        <v>1</v>
      </c>
      <c r="U5" s="2">
        <f>HYPERLINK("https://sbirkapp.gov.cz/detail/SPPEOCDEEFEUM2RO", "https://sbirkapp.gov.cz/detail/SPPEOCDEEFEUM2RO")</f>
        <v>0</v>
      </c>
      <c r="V5" t="s">
        <v>55</v>
      </c>
      <c r="W5">
        <v>2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56</v>
      </c>
      <c r="F6" t="s">
        <v>57</v>
      </c>
      <c r="G6" t="s">
        <v>58</v>
      </c>
      <c r="H6" s="1">
        <v>45929</v>
      </c>
      <c r="I6" s="1">
        <v>45931.58386325133</v>
      </c>
      <c r="J6" t="s">
        <v>59</v>
      </c>
      <c r="K6" t="s">
        <v>31</v>
      </c>
      <c r="M6" t="s">
        <v>60</v>
      </c>
      <c r="N6" t="s">
        <v>61</v>
      </c>
      <c r="P6" t="s">
        <v>62</v>
      </c>
      <c r="S6" t="b">
        <v>1</v>
      </c>
      <c r="U6" s="2">
        <f>HYPERLINK("https://sbirkapp.gov.cz/detail/SPPL24IZALKT5I5W", "https://sbirkapp.gov.cz/detail/SPPL24IZALKT5I5W")</f>
        <v>0</v>
      </c>
      <c r="V6" t="s">
        <v>63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64</v>
      </c>
      <c r="F7" t="s">
        <v>28</v>
      </c>
      <c r="G7" t="s">
        <v>65</v>
      </c>
      <c r="H7" s="1">
        <v>45910</v>
      </c>
      <c r="I7" s="1">
        <v>45916.50045423776</v>
      </c>
      <c r="J7" t="s">
        <v>66</v>
      </c>
      <c r="K7" t="s">
        <v>31</v>
      </c>
      <c r="M7" t="s">
        <v>67</v>
      </c>
      <c r="N7" t="s">
        <v>68</v>
      </c>
      <c r="S7" t="b">
        <v>1</v>
      </c>
      <c r="U7" s="2">
        <f>HYPERLINK("https://sbirkapp.gov.cz/detail/SPPF2LLWJNASYJUC", "https://sbirkapp.gov.cz/detail/SPPF2LLWJNASYJUC")</f>
        <v>0</v>
      </c>
      <c r="V7" t="s">
        <v>69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70</v>
      </c>
      <c r="F8" t="s">
        <v>28</v>
      </c>
      <c r="G8" t="s">
        <v>71</v>
      </c>
      <c r="H8" s="1">
        <v>45826</v>
      </c>
      <c r="I8" s="1">
        <v>45838.41742455356</v>
      </c>
      <c r="J8" t="s">
        <v>72</v>
      </c>
      <c r="K8" t="s">
        <v>31</v>
      </c>
      <c r="M8" t="s">
        <v>73</v>
      </c>
      <c r="N8" t="s">
        <v>74</v>
      </c>
      <c r="P8" t="s">
        <v>75</v>
      </c>
      <c r="S8" t="b">
        <v>1</v>
      </c>
      <c r="U8" s="2">
        <f>HYPERLINK("https://sbirkapp.gov.cz/detail/SPPHPDDQH5TU46BO", "https://sbirkapp.gov.cz/detail/SPPHPDDQH5TU46BO")</f>
        <v>0</v>
      </c>
      <c r="V8" t="s">
        <v>76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77</v>
      </c>
      <c r="F9" t="s">
        <v>28</v>
      </c>
      <c r="G9" t="s">
        <v>78</v>
      </c>
      <c r="H9" s="1">
        <v>45763</v>
      </c>
      <c r="I9" s="1">
        <v>45764.40759948621</v>
      </c>
      <c r="J9" t="s">
        <v>79</v>
      </c>
      <c r="K9" t="s">
        <v>31</v>
      </c>
      <c r="M9" t="s">
        <v>73</v>
      </c>
      <c r="N9" t="s">
        <v>74</v>
      </c>
      <c r="R9" t="s">
        <v>80</v>
      </c>
      <c r="S9" t="b">
        <v>0</v>
      </c>
      <c r="T9" s="1">
        <v>45853</v>
      </c>
      <c r="U9" s="2">
        <f>HYPERLINK("https://sbirkapp.gov.cz/detail/SPPKUSNNIMNN2Z64", "https://sbirkapp.gov.cz/detail/SPPKUSNNIMNN2Z64")</f>
        <v>0</v>
      </c>
      <c r="V9" t="s">
        <v>81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82</v>
      </c>
      <c r="F10" t="s">
        <v>28</v>
      </c>
      <c r="G10" t="s">
        <v>83</v>
      </c>
      <c r="H10" s="1">
        <v>45735</v>
      </c>
      <c r="I10" s="1">
        <v>45754.70914878818</v>
      </c>
      <c r="J10" t="s">
        <v>84</v>
      </c>
      <c r="K10" t="s">
        <v>31</v>
      </c>
      <c r="M10" t="s">
        <v>45</v>
      </c>
      <c r="N10" t="s">
        <v>46</v>
      </c>
      <c r="P10" t="s">
        <v>85</v>
      </c>
      <c r="R10" t="s">
        <v>86</v>
      </c>
      <c r="S10" t="b">
        <v>0</v>
      </c>
      <c r="T10" s="1">
        <v>46128</v>
      </c>
      <c r="U10" s="2">
        <f>HYPERLINK("https://sbirkapp.gov.cz/detail/SPPR6YUKCTW2E5T2", "https://sbirkapp.gov.cz/detail/SPPR6YUKCTW2E5T2")</f>
        <v>0</v>
      </c>
      <c r="V10" t="s">
        <v>87</v>
      </c>
      <c r="W10">
        <v>2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88</v>
      </c>
      <c r="F11" t="s">
        <v>28</v>
      </c>
      <c r="G11" t="s">
        <v>89</v>
      </c>
      <c r="H11" s="1">
        <v>45735</v>
      </c>
      <c r="I11" s="1">
        <v>45747.58373554733</v>
      </c>
      <c r="J11" t="s">
        <v>90</v>
      </c>
      <c r="K11" t="s">
        <v>31</v>
      </c>
      <c r="M11" t="s">
        <v>91</v>
      </c>
      <c r="N11" t="s">
        <v>92</v>
      </c>
      <c r="P11" t="s">
        <v>93</v>
      </c>
      <c r="R11" t="s">
        <v>94</v>
      </c>
      <c r="S11" t="b">
        <v>1</v>
      </c>
      <c r="T11" s="1">
        <v>46142</v>
      </c>
      <c r="U11" s="2">
        <f>HYPERLINK("https://sbirkapp.gov.cz/detail/SPPTC7SO3SRNE4ZC", "https://sbirkapp.gov.cz/detail/SPPTC7SO3SRNE4ZC")</f>
        <v>0</v>
      </c>
      <c r="V11" t="s">
        <v>95</v>
      </c>
      <c r="W11">
        <v>1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96</v>
      </c>
      <c r="F12" t="s">
        <v>28</v>
      </c>
      <c r="G12" t="s">
        <v>97</v>
      </c>
      <c r="H12" s="1">
        <v>45630</v>
      </c>
      <c r="I12" s="1">
        <v>45643.45955148043</v>
      </c>
      <c r="J12" t="s">
        <v>98</v>
      </c>
      <c r="K12" t="s">
        <v>31</v>
      </c>
      <c r="M12" t="s">
        <v>99</v>
      </c>
      <c r="N12" t="s">
        <v>100</v>
      </c>
      <c r="P12" t="s">
        <v>101</v>
      </c>
      <c r="S12" t="b">
        <v>1</v>
      </c>
      <c r="U12" s="2">
        <f>HYPERLINK("https://sbirkapp.gov.cz/detail/SPPN6LWSBXLBWPHQ", "https://sbirkapp.gov.cz/detail/SPPN6LWSBXLBWPHQ")</f>
        <v>0</v>
      </c>
      <c r="V12" t="s">
        <v>102</v>
      </c>
      <c r="W12">
        <v>1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103</v>
      </c>
      <c r="F13" t="s">
        <v>28</v>
      </c>
      <c r="G13" t="s">
        <v>97</v>
      </c>
      <c r="H13" s="1">
        <v>45572</v>
      </c>
      <c r="I13" s="1">
        <v>45582.37541021743</v>
      </c>
      <c r="J13" t="s">
        <v>98</v>
      </c>
      <c r="K13" t="s">
        <v>31</v>
      </c>
      <c r="M13" t="s">
        <v>104</v>
      </c>
      <c r="N13" t="s">
        <v>105</v>
      </c>
      <c r="P13" t="s">
        <v>106</v>
      </c>
      <c r="S13" t="b">
        <v>1</v>
      </c>
      <c r="U13" s="2">
        <f>HYPERLINK("https://sbirkapp.gov.cz/detail/SPPACANRMWYALQUQ", "https://sbirkapp.gov.cz/detail/SPPACANRMWYALQUQ")</f>
        <v>0</v>
      </c>
      <c r="V13" t="s">
        <v>107</v>
      </c>
      <c r="W13">
        <v>1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108</v>
      </c>
      <c r="F14" t="s">
        <v>28</v>
      </c>
      <c r="G14" t="s">
        <v>109</v>
      </c>
      <c r="H14" s="1">
        <v>45544</v>
      </c>
      <c r="I14" s="1">
        <v>45562.33371897936</v>
      </c>
      <c r="J14" t="s">
        <v>110</v>
      </c>
      <c r="K14" t="s">
        <v>31</v>
      </c>
      <c r="M14" t="s">
        <v>111</v>
      </c>
      <c r="N14" t="s">
        <v>112</v>
      </c>
      <c r="P14" t="s">
        <v>113</v>
      </c>
      <c r="S14" t="b">
        <v>1</v>
      </c>
      <c r="U14" s="2">
        <f>HYPERLINK("https://sbirkapp.gov.cz/detail/SPPOAQKDUBAWY5KQ", "https://sbirkapp.gov.cz/detail/SPPOAQKDUBAWY5KQ")</f>
        <v>0</v>
      </c>
      <c r="V14" t="s">
        <v>114</v>
      </c>
      <c r="W14">
        <v>1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115</v>
      </c>
      <c r="F15" t="s">
        <v>28</v>
      </c>
      <c r="G15" t="s">
        <v>116</v>
      </c>
      <c r="H15" s="1">
        <v>45460</v>
      </c>
      <c r="I15" s="1">
        <v>45519.66721187529</v>
      </c>
      <c r="J15" t="s">
        <v>98</v>
      </c>
      <c r="K15" t="s">
        <v>31</v>
      </c>
      <c r="M15" t="s">
        <v>117</v>
      </c>
      <c r="N15" t="s">
        <v>118</v>
      </c>
      <c r="P15" t="s">
        <v>119</v>
      </c>
      <c r="S15" t="b">
        <v>1</v>
      </c>
      <c r="U15" s="2">
        <f>HYPERLINK("https://sbirkapp.gov.cz/detail/SPPWVASXEDDZLFUA", "https://sbirkapp.gov.cz/detail/SPPWVASXEDDZLFUA")</f>
        <v>0</v>
      </c>
      <c r="V15" t="s">
        <v>120</v>
      </c>
      <c r="W15">
        <v>3</v>
      </c>
    </row>
    <row r="16" spans="1:23">
      <c r="A16" t="s">
        <v>23</v>
      </c>
      <c r="B16" t="s">
        <v>24</v>
      </c>
      <c r="C16" t="s">
        <v>25</v>
      </c>
      <c r="D16" t="s">
        <v>26</v>
      </c>
      <c r="E16" t="s">
        <v>121</v>
      </c>
      <c r="F16" t="s">
        <v>28</v>
      </c>
      <c r="G16" t="s">
        <v>89</v>
      </c>
      <c r="H16" s="1">
        <v>45362</v>
      </c>
      <c r="I16" s="1">
        <v>45379.37657137589</v>
      </c>
      <c r="J16" t="s">
        <v>122</v>
      </c>
      <c r="K16" t="s">
        <v>31</v>
      </c>
      <c r="M16" t="s">
        <v>91</v>
      </c>
      <c r="N16" t="s">
        <v>92</v>
      </c>
      <c r="P16" t="s">
        <v>123</v>
      </c>
      <c r="R16" t="s">
        <v>34</v>
      </c>
      <c r="S16" t="b">
        <v>0</v>
      </c>
      <c r="T16" s="1">
        <v>45762</v>
      </c>
      <c r="U16" s="2">
        <f>HYPERLINK("https://sbirkapp.gov.cz/detail/SPPNAELDWLCJPQJA", "https://sbirkapp.gov.cz/detail/SPPNAELDWLCJPQJA")</f>
        <v>0</v>
      </c>
      <c r="V16" t="s">
        <v>124</v>
      </c>
      <c r="W16">
        <v>1</v>
      </c>
    </row>
    <row r="17" spans="1:23">
      <c r="A17" t="s">
        <v>23</v>
      </c>
      <c r="B17" t="s">
        <v>24</v>
      </c>
      <c r="C17" t="s">
        <v>25</v>
      </c>
      <c r="D17" t="s">
        <v>26</v>
      </c>
      <c r="E17" t="s">
        <v>125</v>
      </c>
      <c r="F17" t="s">
        <v>28</v>
      </c>
      <c r="G17" t="s">
        <v>126</v>
      </c>
      <c r="H17" s="1">
        <v>45362</v>
      </c>
      <c r="I17" s="1">
        <v>45376.62617928024</v>
      </c>
      <c r="J17" t="s">
        <v>127</v>
      </c>
      <c r="K17" t="s">
        <v>31</v>
      </c>
      <c r="M17" t="s">
        <v>45</v>
      </c>
      <c r="N17" t="s">
        <v>46</v>
      </c>
      <c r="P17" t="s">
        <v>128</v>
      </c>
      <c r="R17" t="s">
        <v>129</v>
      </c>
      <c r="S17" t="b">
        <v>0</v>
      </c>
      <c r="T17" s="1">
        <v>45769</v>
      </c>
      <c r="U17" s="2">
        <f>HYPERLINK("https://sbirkapp.gov.cz/detail/SPPGKZYD2ENFMPDG", "https://sbirkapp.gov.cz/detail/SPPGKZYD2ENFMPDG")</f>
        <v>0</v>
      </c>
      <c r="V17" t="s">
        <v>130</v>
      </c>
      <c r="W17">
        <v>1</v>
      </c>
    </row>
    <row r="18" spans="1:23">
      <c r="A18" t="s">
        <v>23</v>
      </c>
      <c r="B18" t="s">
        <v>24</v>
      </c>
      <c r="C18" t="s">
        <v>25</v>
      </c>
      <c r="D18" t="s">
        <v>26</v>
      </c>
      <c r="E18" t="s">
        <v>131</v>
      </c>
      <c r="F18" t="s">
        <v>28</v>
      </c>
      <c r="G18" t="s">
        <v>132</v>
      </c>
      <c r="H18" s="1">
        <v>45236</v>
      </c>
      <c r="I18" s="1">
        <v>45240.50093029013</v>
      </c>
      <c r="J18" t="s">
        <v>133</v>
      </c>
      <c r="K18" t="s">
        <v>31</v>
      </c>
      <c r="M18" t="s">
        <v>134</v>
      </c>
      <c r="N18" t="s">
        <v>135</v>
      </c>
      <c r="P18" t="s">
        <v>136</v>
      </c>
      <c r="S18" t="b">
        <v>1</v>
      </c>
      <c r="U18" s="2">
        <f>HYPERLINK("https://sbirkapp.gov.cz/detail/SPPBI47CE3CJ3KIA", "https://sbirkapp.gov.cz/detail/SPPBI47CE3CJ3KIA")</f>
        <v>0</v>
      </c>
      <c r="V18" t="s">
        <v>137</v>
      </c>
      <c r="W18">
        <v>1</v>
      </c>
    </row>
    <row r="19" spans="1:23">
      <c r="A19" t="s">
        <v>23</v>
      </c>
      <c r="B19" t="s">
        <v>24</v>
      </c>
      <c r="C19" t="s">
        <v>25</v>
      </c>
      <c r="D19" t="s">
        <v>26</v>
      </c>
      <c r="E19" t="s">
        <v>138</v>
      </c>
      <c r="F19" t="s">
        <v>28</v>
      </c>
      <c r="G19" t="s">
        <v>97</v>
      </c>
      <c r="H19" s="1">
        <v>45236</v>
      </c>
      <c r="I19" s="1">
        <v>45240.5003754472</v>
      </c>
      <c r="J19" t="s">
        <v>133</v>
      </c>
      <c r="K19" t="s">
        <v>31</v>
      </c>
      <c r="M19" t="s">
        <v>104</v>
      </c>
      <c r="N19" t="s">
        <v>105</v>
      </c>
      <c r="P19" t="s">
        <v>139</v>
      </c>
      <c r="R19" t="s">
        <v>140</v>
      </c>
      <c r="S19" t="b">
        <v>0</v>
      </c>
      <c r="T19" s="1">
        <v>45658</v>
      </c>
      <c r="U19" s="2">
        <f>HYPERLINK("https://sbirkapp.gov.cz/detail/SPPQDE3PHQOS2QVO", "https://sbirkapp.gov.cz/detail/SPPQDE3PHQOS2QVO")</f>
        <v>0</v>
      </c>
      <c r="V19" t="s">
        <v>141</v>
      </c>
      <c r="W19">
        <v>1</v>
      </c>
    </row>
    <row r="20" spans="1:23">
      <c r="A20" t="s">
        <v>23</v>
      </c>
      <c r="B20" t="s">
        <v>24</v>
      </c>
      <c r="C20" t="s">
        <v>25</v>
      </c>
      <c r="D20" t="s">
        <v>26</v>
      </c>
      <c r="E20" t="s">
        <v>142</v>
      </c>
      <c r="F20" t="s">
        <v>28</v>
      </c>
      <c r="G20" t="s">
        <v>143</v>
      </c>
      <c r="H20" s="1">
        <v>45236</v>
      </c>
      <c r="I20" s="1">
        <v>45240.50034473946</v>
      </c>
      <c r="J20" t="s">
        <v>133</v>
      </c>
      <c r="K20" t="s">
        <v>31</v>
      </c>
      <c r="M20" t="s">
        <v>144</v>
      </c>
      <c r="N20" t="s">
        <v>145</v>
      </c>
      <c r="P20" t="s">
        <v>146</v>
      </c>
      <c r="S20" t="b">
        <v>1</v>
      </c>
      <c r="U20" s="2">
        <f>HYPERLINK("https://sbirkapp.gov.cz/detail/SPPIO6GKFFX3KKJW", "https://sbirkapp.gov.cz/detail/SPPIO6GKFFX3KKJW")</f>
        <v>0</v>
      </c>
      <c r="V20" t="s">
        <v>147</v>
      </c>
      <c r="W20">
        <v>1</v>
      </c>
    </row>
    <row r="21" spans="1:23">
      <c r="A21" t="s">
        <v>23</v>
      </c>
      <c r="B21" t="s">
        <v>24</v>
      </c>
      <c r="C21" t="s">
        <v>25</v>
      </c>
      <c r="D21" t="s">
        <v>26</v>
      </c>
      <c r="E21" t="s">
        <v>148</v>
      </c>
      <c r="F21" t="s">
        <v>28</v>
      </c>
      <c r="G21" t="s">
        <v>149</v>
      </c>
      <c r="H21" s="1">
        <v>45236</v>
      </c>
      <c r="I21" s="1">
        <v>45238.58425293434</v>
      </c>
      <c r="J21" t="s">
        <v>150</v>
      </c>
      <c r="K21" t="s">
        <v>31</v>
      </c>
      <c r="M21" t="s">
        <v>151</v>
      </c>
      <c r="N21" t="s">
        <v>152</v>
      </c>
      <c r="P21" t="s">
        <v>153</v>
      </c>
      <c r="R21" t="s">
        <v>154</v>
      </c>
      <c r="S21" t="b">
        <v>0</v>
      </c>
      <c r="T21" s="1">
        <v>46016</v>
      </c>
      <c r="U21" s="2">
        <f>HYPERLINK("https://sbirkapp.gov.cz/detail/SPPYKA7FUZMOHEUS", "https://sbirkapp.gov.cz/detail/SPPYKA7FUZMOHEUS")</f>
        <v>0</v>
      </c>
      <c r="V21" t="s">
        <v>155</v>
      </c>
      <c r="W21">
        <v>2</v>
      </c>
    </row>
    <row r="22" spans="1:23">
      <c r="A22" t="s">
        <v>23</v>
      </c>
      <c r="B22" t="s">
        <v>24</v>
      </c>
      <c r="C22" t="s">
        <v>25</v>
      </c>
      <c r="D22" t="s">
        <v>26</v>
      </c>
      <c r="E22" t="s">
        <v>156</v>
      </c>
      <c r="F22" t="s">
        <v>28</v>
      </c>
      <c r="G22" t="s">
        <v>157</v>
      </c>
      <c r="H22" s="1">
        <v>45208</v>
      </c>
      <c r="I22" s="1">
        <v>45232.37708651074</v>
      </c>
      <c r="J22" t="s">
        <v>158</v>
      </c>
      <c r="K22" t="s">
        <v>31</v>
      </c>
      <c r="M22" t="s">
        <v>99</v>
      </c>
      <c r="N22" t="s">
        <v>100</v>
      </c>
      <c r="R22" t="s">
        <v>159</v>
      </c>
      <c r="S22" t="b">
        <v>0</v>
      </c>
      <c r="T22" s="1">
        <v>45658</v>
      </c>
      <c r="U22" s="2">
        <f>HYPERLINK("https://sbirkapp.gov.cz/detail/SPPSBKNFN3462XS6", "https://sbirkapp.gov.cz/detail/SPPSBKNFN3462XS6")</f>
        <v>0</v>
      </c>
      <c r="V22" t="s">
        <v>160</v>
      </c>
      <c r="W22">
        <v>1</v>
      </c>
    </row>
    <row r="23" spans="1:23">
      <c r="A23" t="s">
        <v>23</v>
      </c>
      <c r="B23" t="s">
        <v>24</v>
      </c>
      <c r="C23" t="s">
        <v>25</v>
      </c>
      <c r="D23" t="s">
        <v>26</v>
      </c>
      <c r="E23" t="s">
        <v>161</v>
      </c>
      <c r="F23" t="s">
        <v>28</v>
      </c>
      <c r="G23" t="s">
        <v>162</v>
      </c>
      <c r="H23" s="1">
        <v>45208</v>
      </c>
      <c r="I23" s="1">
        <v>45225.5007435205</v>
      </c>
      <c r="J23" t="s">
        <v>163</v>
      </c>
      <c r="K23" t="s">
        <v>31</v>
      </c>
      <c r="M23" t="s">
        <v>164</v>
      </c>
      <c r="N23" t="s">
        <v>165</v>
      </c>
      <c r="S23" t="b">
        <v>1</v>
      </c>
      <c r="U23" s="2">
        <f>HYPERLINK("https://sbirkapp.gov.cz/detail/SPPO3EDNV6PNUUCC", "https://sbirkapp.gov.cz/detail/SPPO3EDNV6PNUUCC")</f>
        <v>0</v>
      </c>
      <c r="V23" t="s">
        <v>166</v>
      </c>
      <c r="W23">
        <v>1</v>
      </c>
    </row>
    <row r="24" spans="1:23">
      <c r="A24" t="s">
        <v>23</v>
      </c>
      <c r="B24" t="s">
        <v>24</v>
      </c>
      <c r="C24" t="s">
        <v>25</v>
      </c>
      <c r="D24" t="s">
        <v>26</v>
      </c>
      <c r="E24" t="s">
        <v>167</v>
      </c>
      <c r="F24" t="s">
        <v>28</v>
      </c>
      <c r="G24" t="s">
        <v>168</v>
      </c>
      <c r="H24" s="1">
        <v>45208</v>
      </c>
      <c r="I24" s="1">
        <v>45225.50059049871</v>
      </c>
      <c r="J24" t="s">
        <v>163</v>
      </c>
      <c r="K24" t="s">
        <v>31</v>
      </c>
      <c r="M24" t="s">
        <v>169</v>
      </c>
      <c r="N24" t="s">
        <v>170</v>
      </c>
      <c r="S24" t="b">
        <v>1</v>
      </c>
      <c r="U24" s="2">
        <f>HYPERLINK("https://sbirkapp.gov.cz/detail/SPP3Q4FTZTEPQNBS", "https://sbirkapp.gov.cz/detail/SPP3Q4FTZTEPQNBS")</f>
        <v>0</v>
      </c>
      <c r="V24" t="s">
        <v>171</v>
      </c>
      <c r="W24">
        <v>1</v>
      </c>
    </row>
    <row r="25" spans="1:23">
      <c r="A25" t="s">
        <v>23</v>
      </c>
      <c r="B25" t="s">
        <v>24</v>
      </c>
      <c r="C25" t="s">
        <v>25</v>
      </c>
      <c r="D25" t="s">
        <v>26</v>
      </c>
      <c r="E25" t="s">
        <v>172</v>
      </c>
      <c r="F25" t="s">
        <v>57</v>
      </c>
      <c r="G25" t="s">
        <v>58</v>
      </c>
      <c r="H25" s="1">
        <v>45201</v>
      </c>
      <c r="I25" s="1">
        <v>45211.54336328805</v>
      </c>
      <c r="J25" t="s">
        <v>173</v>
      </c>
      <c r="K25" t="s">
        <v>31</v>
      </c>
      <c r="M25" t="s">
        <v>60</v>
      </c>
      <c r="N25" t="s">
        <v>61</v>
      </c>
      <c r="R25" t="s">
        <v>174</v>
      </c>
      <c r="S25" t="b">
        <v>0</v>
      </c>
      <c r="T25" s="1">
        <v>45962</v>
      </c>
      <c r="U25" s="2">
        <f>HYPERLINK("https://sbirkapp.gov.cz/detail/SPPIFADLQWKT36VY", "https://sbirkapp.gov.cz/detail/SPPIFADLQWKT36VY")</f>
        <v>0</v>
      </c>
      <c r="V25" t="s">
        <v>175</v>
      </c>
      <c r="W25">
        <v>3</v>
      </c>
    </row>
    <row r="26" spans="1:23">
      <c r="A26" t="s">
        <v>23</v>
      </c>
      <c r="B26" t="s">
        <v>24</v>
      </c>
      <c r="C26" t="s">
        <v>25</v>
      </c>
      <c r="D26" t="s">
        <v>26</v>
      </c>
      <c r="E26" t="s">
        <v>176</v>
      </c>
      <c r="F26" t="s">
        <v>57</v>
      </c>
      <c r="G26" t="s">
        <v>177</v>
      </c>
      <c r="H26" s="1">
        <v>43572</v>
      </c>
      <c r="I26" s="1">
        <v>45210.41769186609</v>
      </c>
      <c r="J26" t="s">
        <v>178</v>
      </c>
      <c r="K26" t="s">
        <v>179</v>
      </c>
      <c r="L26" s="1">
        <v>43572</v>
      </c>
      <c r="M26" t="s">
        <v>60</v>
      </c>
      <c r="N26" t="s">
        <v>61</v>
      </c>
      <c r="O26" t="s">
        <v>180</v>
      </c>
      <c r="S26" t="b">
        <v>1</v>
      </c>
      <c r="U26" s="2">
        <f>HYPERLINK("https://sbirkapp.gov.cz/detail/SPPA7S5DPDLG24M6", "https://sbirkapp.gov.cz/detail/SPPA7S5DPDLG24M6")</f>
        <v>0</v>
      </c>
      <c r="V26" t="s">
        <v>181</v>
      </c>
      <c r="W26">
        <v>2</v>
      </c>
    </row>
    <row r="27" spans="1:23">
      <c r="A27" t="s">
        <v>23</v>
      </c>
      <c r="B27" t="s">
        <v>24</v>
      </c>
      <c r="C27" t="s">
        <v>25</v>
      </c>
      <c r="D27" t="s">
        <v>26</v>
      </c>
      <c r="E27" t="s">
        <v>182</v>
      </c>
      <c r="F27" t="s">
        <v>57</v>
      </c>
      <c r="G27" t="s">
        <v>183</v>
      </c>
      <c r="H27" s="1">
        <v>45201</v>
      </c>
      <c r="I27" s="1">
        <v>45209.66776795661</v>
      </c>
      <c r="J27" t="s">
        <v>173</v>
      </c>
      <c r="K27" t="s">
        <v>31</v>
      </c>
      <c r="M27" t="s">
        <v>60</v>
      </c>
      <c r="N27" t="s">
        <v>61</v>
      </c>
      <c r="O27" t="s">
        <v>180</v>
      </c>
      <c r="S27" t="b">
        <v>1</v>
      </c>
      <c r="U27" s="2">
        <f>HYPERLINK("https://sbirkapp.gov.cz/detail/SPPWVNPWRFXFDJAE", "https://sbirkapp.gov.cz/detail/SPPWVNPWRFXFDJAE")</f>
        <v>0</v>
      </c>
      <c r="V27" t="s">
        <v>184</v>
      </c>
      <c r="W27">
        <v>1</v>
      </c>
    </row>
    <row r="28" spans="1:23">
      <c r="A28" t="s">
        <v>23</v>
      </c>
      <c r="B28" t="s">
        <v>24</v>
      </c>
      <c r="C28" t="s">
        <v>25</v>
      </c>
      <c r="D28" t="s">
        <v>26</v>
      </c>
      <c r="E28" t="s">
        <v>185</v>
      </c>
      <c r="F28" t="s">
        <v>57</v>
      </c>
      <c r="G28" t="s">
        <v>186</v>
      </c>
      <c r="H28" s="1">
        <v>43868</v>
      </c>
      <c r="I28" s="1">
        <v>45209.58595839582</v>
      </c>
      <c r="J28" t="s">
        <v>187</v>
      </c>
      <c r="K28" t="s">
        <v>179</v>
      </c>
      <c r="L28" s="1">
        <v>43868</v>
      </c>
      <c r="M28" t="s">
        <v>60</v>
      </c>
      <c r="N28" t="s">
        <v>61</v>
      </c>
      <c r="O28" t="s">
        <v>180</v>
      </c>
      <c r="S28" t="b">
        <v>1</v>
      </c>
      <c r="U28" s="2">
        <f>HYPERLINK("https://sbirkapp.gov.cz/detail/SPP3EHMUDEYK5QEG", "https://sbirkapp.gov.cz/detail/SPP3EHMUDEYK5QEG")</f>
        <v>0</v>
      </c>
      <c r="V28" t="s">
        <v>188</v>
      </c>
      <c r="W28">
        <v>2</v>
      </c>
    </row>
    <row r="29" spans="1:23">
      <c r="A29" t="s">
        <v>23</v>
      </c>
      <c r="B29" t="s">
        <v>24</v>
      </c>
      <c r="C29" t="s">
        <v>25</v>
      </c>
      <c r="D29" t="s">
        <v>26</v>
      </c>
      <c r="E29" t="s">
        <v>189</v>
      </c>
      <c r="F29" t="s">
        <v>57</v>
      </c>
      <c r="G29" t="s">
        <v>190</v>
      </c>
      <c r="H29" s="1">
        <v>43362</v>
      </c>
      <c r="I29" s="1">
        <v>45209.58542556247</v>
      </c>
      <c r="J29" t="s">
        <v>191</v>
      </c>
      <c r="K29" t="s">
        <v>179</v>
      </c>
      <c r="L29" s="1">
        <v>43362</v>
      </c>
      <c r="M29" t="s">
        <v>60</v>
      </c>
      <c r="N29" t="s">
        <v>61</v>
      </c>
      <c r="O29" t="s">
        <v>180</v>
      </c>
      <c r="S29" t="b">
        <v>1</v>
      </c>
      <c r="U29" s="2">
        <f>HYPERLINK("https://sbirkapp.gov.cz/detail/SPPK5XPLF47JKBIA", "https://sbirkapp.gov.cz/detail/SPPK5XPLF47JKBIA")</f>
        <v>0</v>
      </c>
      <c r="V29" t="s">
        <v>192</v>
      </c>
      <c r="W29">
        <v>2</v>
      </c>
    </row>
    <row r="30" spans="1:23">
      <c r="A30" t="s">
        <v>23</v>
      </c>
      <c r="B30" t="s">
        <v>24</v>
      </c>
      <c r="C30" t="s">
        <v>25</v>
      </c>
      <c r="D30" t="s">
        <v>26</v>
      </c>
      <c r="E30" t="s">
        <v>193</v>
      </c>
      <c r="F30" t="s">
        <v>57</v>
      </c>
      <c r="G30" t="s">
        <v>194</v>
      </c>
      <c r="H30" s="1">
        <v>43236</v>
      </c>
      <c r="I30" s="1">
        <v>45209.58383659062</v>
      </c>
      <c r="J30" t="s">
        <v>195</v>
      </c>
      <c r="K30" t="s">
        <v>179</v>
      </c>
      <c r="L30" s="1">
        <v>43236</v>
      </c>
      <c r="M30" t="s">
        <v>60</v>
      </c>
      <c r="N30" t="s">
        <v>61</v>
      </c>
      <c r="Q30" t="s">
        <v>196</v>
      </c>
      <c r="S30" t="b">
        <v>1</v>
      </c>
      <c r="U30" s="2">
        <f>HYPERLINK("https://sbirkapp.gov.cz/detail/SPPP3BH7SBUMFJO6", "https://sbirkapp.gov.cz/detail/SPPP3BH7SBUMFJO6")</f>
        <v>0</v>
      </c>
      <c r="V30" t="s">
        <v>197</v>
      </c>
      <c r="W30">
        <v>1</v>
      </c>
    </row>
    <row r="31" spans="1:23">
      <c r="A31" t="s">
        <v>23</v>
      </c>
      <c r="B31" t="s">
        <v>24</v>
      </c>
      <c r="C31" t="s">
        <v>25</v>
      </c>
      <c r="D31" t="s">
        <v>26</v>
      </c>
      <c r="E31" t="s">
        <v>198</v>
      </c>
      <c r="F31" t="s">
        <v>28</v>
      </c>
      <c r="G31" t="s">
        <v>199</v>
      </c>
      <c r="H31" s="1">
        <v>45068</v>
      </c>
      <c r="I31" s="1">
        <v>45084.45892143691</v>
      </c>
      <c r="J31" t="s">
        <v>200</v>
      </c>
      <c r="K31" t="s">
        <v>31</v>
      </c>
      <c r="M31" t="s">
        <v>45</v>
      </c>
      <c r="N31" t="s">
        <v>46</v>
      </c>
      <c r="O31" t="s">
        <v>128</v>
      </c>
      <c r="S31" t="b">
        <v>1</v>
      </c>
      <c r="U31" s="2">
        <f>HYPERLINK("https://sbirkapp.gov.cz/detail/SPPS6N6YM4VHTJW2", "https://sbirkapp.gov.cz/detail/SPPS6N6YM4VHTJW2")</f>
        <v>0</v>
      </c>
      <c r="V31" t="s">
        <v>201</v>
      </c>
      <c r="W31">
        <v>1</v>
      </c>
    </row>
    <row r="32" spans="1:23">
      <c r="A32" t="s">
        <v>23</v>
      </c>
      <c r="B32" t="s">
        <v>24</v>
      </c>
      <c r="C32" t="s">
        <v>25</v>
      </c>
      <c r="D32" t="s">
        <v>26</v>
      </c>
      <c r="E32" t="s">
        <v>202</v>
      </c>
      <c r="F32" t="s">
        <v>57</v>
      </c>
      <c r="G32" t="s">
        <v>203</v>
      </c>
      <c r="H32" s="1">
        <v>45075</v>
      </c>
      <c r="I32" s="1">
        <v>45078.45896625394</v>
      </c>
      <c r="J32" t="s">
        <v>204</v>
      </c>
      <c r="K32" t="s">
        <v>31</v>
      </c>
      <c r="M32" t="s">
        <v>205</v>
      </c>
      <c r="N32" t="s">
        <v>206</v>
      </c>
      <c r="P32" t="s">
        <v>207</v>
      </c>
      <c r="S32" t="b">
        <v>1</v>
      </c>
      <c r="U32" s="2">
        <f>HYPERLINK("https://sbirkapp.gov.cz/detail/SPPY7M7WRJ6MRB5E", "https://sbirkapp.gov.cz/detail/SPPY7M7WRJ6MRB5E")</f>
        <v>0</v>
      </c>
      <c r="V32" t="s">
        <v>208</v>
      </c>
      <c r="W32">
        <v>1</v>
      </c>
    </row>
    <row r="33" spans="1:23">
      <c r="A33" t="s">
        <v>23</v>
      </c>
      <c r="B33" t="s">
        <v>24</v>
      </c>
      <c r="C33" t="s">
        <v>25</v>
      </c>
      <c r="D33" t="s">
        <v>26</v>
      </c>
      <c r="E33" t="s">
        <v>209</v>
      </c>
      <c r="F33" t="s">
        <v>57</v>
      </c>
      <c r="G33" t="s">
        <v>210</v>
      </c>
      <c r="H33" s="1">
        <v>44420</v>
      </c>
      <c r="I33" s="1">
        <v>45068.45942043547</v>
      </c>
      <c r="J33" t="s">
        <v>211</v>
      </c>
      <c r="K33" t="s">
        <v>179</v>
      </c>
      <c r="L33" s="1">
        <v>44420</v>
      </c>
      <c r="M33" t="s">
        <v>212</v>
      </c>
      <c r="N33" t="s">
        <v>213</v>
      </c>
      <c r="O33" t="s">
        <v>214</v>
      </c>
      <c r="S33" t="b">
        <v>1</v>
      </c>
      <c r="U33" s="2">
        <f>HYPERLINK("https://sbirkapp.gov.cz/detail/SPP5JNBUAWOJSO7E", "https://sbirkapp.gov.cz/detail/SPP5JNBUAWOJSO7E")</f>
        <v>0</v>
      </c>
      <c r="V33" t="s">
        <v>215</v>
      </c>
      <c r="W33">
        <v>1</v>
      </c>
    </row>
    <row r="34" spans="1:23">
      <c r="A34" t="s">
        <v>23</v>
      </c>
      <c r="B34" t="s">
        <v>24</v>
      </c>
      <c r="C34" t="s">
        <v>25</v>
      </c>
      <c r="D34" t="s">
        <v>26</v>
      </c>
      <c r="E34" t="s">
        <v>216</v>
      </c>
      <c r="F34" t="s">
        <v>57</v>
      </c>
      <c r="G34" t="s">
        <v>217</v>
      </c>
      <c r="H34" s="1">
        <v>43935</v>
      </c>
      <c r="I34" s="1">
        <v>45068.37538281278</v>
      </c>
      <c r="J34" t="s">
        <v>218</v>
      </c>
      <c r="K34" t="s">
        <v>179</v>
      </c>
      <c r="L34" s="1">
        <v>43935</v>
      </c>
      <c r="M34" t="s">
        <v>212</v>
      </c>
      <c r="N34" t="s">
        <v>213</v>
      </c>
      <c r="O34" t="s">
        <v>219</v>
      </c>
      <c r="Q34" t="s">
        <v>220</v>
      </c>
      <c r="S34" t="b">
        <v>1</v>
      </c>
      <c r="U34" s="2">
        <f>HYPERLINK("https://sbirkapp.gov.cz/detail/SPPDTI63OCOKOOGE", "https://sbirkapp.gov.cz/detail/SPPDTI63OCOKOOGE")</f>
        <v>0</v>
      </c>
      <c r="V34" t="s">
        <v>221</v>
      </c>
      <c r="W34">
        <v>1</v>
      </c>
    </row>
    <row r="35" spans="1:23">
      <c r="A35" t="s">
        <v>23</v>
      </c>
      <c r="B35" t="s">
        <v>24</v>
      </c>
      <c r="C35" t="s">
        <v>25</v>
      </c>
      <c r="D35" t="s">
        <v>26</v>
      </c>
      <c r="E35" t="s">
        <v>222</v>
      </c>
      <c r="F35" t="s">
        <v>57</v>
      </c>
      <c r="G35" t="s">
        <v>223</v>
      </c>
      <c r="H35" s="1">
        <v>42948</v>
      </c>
      <c r="I35" s="1">
        <v>45065.50211134316</v>
      </c>
      <c r="J35" t="s">
        <v>224</v>
      </c>
      <c r="K35" t="s">
        <v>179</v>
      </c>
      <c r="L35" s="1">
        <v>42948</v>
      </c>
      <c r="M35" t="s">
        <v>212</v>
      </c>
      <c r="N35" t="s">
        <v>213</v>
      </c>
      <c r="Q35" t="s">
        <v>214</v>
      </c>
      <c r="S35" t="b">
        <v>1</v>
      </c>
      <c r="U35" s="2">
        <f>HYPERLINK("https://sbirkapp.gov.cz/detail/SPPEZ7RYCPPG5CIW", "https://sbirkapp.gov.cz/detail/SPPEZ7RYCPPG5CIW")</f>
        <v>0</v>
      </c>
      <c r="V35" t="s">
        <v>225</v>
      </c>
      <c r="W35">
        <v>1</v>
      </c>
    </row>
    <row r="36" spans="1:23">
      <c r="A36" t="s">
        <v>23</v>
      </c>
      <c r="B36" t="s">
        <v>24</v>
      </c>
      <c r="C36" t="s">
        <v>25</v>
      </c>
      <c r="D36" t="s">
        <v>26</v>
      </c>
      <c r="E36" t="s">
        <v>226</v>
      </c>
      <c r="F36" t="s">
        <v>28</v>
      </c>
      <c r="G36" t="s">
        <v>227</v>
      </c>
      <c r="H36" s="1">
        <v>45040</v>
      </c>
      <c r="I36" s="1">
        <v>45057.61904726076</v>
      </c>
      <c r="J36" t="s">
        <v>228</v>
      </c>
      <c r="K36" t="s">
        <v>31</v>
      </c>
      <c r="M36" t="s">
        <v>229</v>
      </c>
      <c r="N36" t="s">
        <v>230</v>
      </c>
      <c r="R36" t="s">
        <v>93</v>
      </c>
      <c r="S36" t="b">
        <v>0</v>
      </c>
      <c r="T36" s="1">
        <v>45394</v>
      </c>
      <c r="U36" s="2">
        <f>HYPERLINK("https://sbirkapp.gov.cz/detail/SPPY4UXT43U3ZVNO", "https://sbirkapp.gov.cz/detail/SPPY4UXT43U3ZVNO")</f>
        <v>0</v>
      </c>
      <c r="V36" t="s">
        <v>231</v>
      </c>
      <c r="W36">
        <v>1</v>
      </c>
    </row>
    <row r="37" spans="1:23">
      <c r="A37" t="s">
        <v>23</v>
      </c>
      <c r="B37" t="s">
        <v>24</v>
      </c>
      <c r="C37" t="s">
        <v>25</v>
      </c>
      <c r="D37" t="s">
        <v>26</v>
      </c>
      <c r="E37" t="s">
        <v>232</v>
      </c>
      <c r="F37" t="s">
        <v>28</v>
      </c>
      <c r="G37" t="s">
        <v>233</v>
      </c>
      <c r="H37" s="1">
        <v>38020</v>
      </c>
      <c r="I37" s="1">
        <v>45049.50077164213</v>
      </c>
      <c r="J37" t="s">
        <v>234</v>
      </c>
      <c r="K37" t="s">
        <v>179</v>
      </c>
      <c r="L37" s="1">
        <v>38020</v>
      </c>
      <c r="M37" t="s">
        <v>111</v>
      </c>
      <c r="N37" t="s">
        <v>112</v>
      </c>
      <c r="O37" t="s">
        <v>235</v>
      </c>
      <c r="R37" t="s">
        <v>236</v>
      </c>
      <c r="S37" t="b">
        <v>0</v>
      </c>
      <c r="T37" s="1">
        <v>45577</v>
      </c>
      <c r="U37" s="2">
        <f>HYPERLINK("https://sbirkapp.gov.cz/detail/SPPRSPGCO5RL7VDA", "https://sbirkapp.gov.cz/detail/SPPRSPGCO5RL7VDA")</f>
        <v>0</v>
      </c>
      <c r="V37" t="s">
        <v>237</v>
      </c>
      <c r="W37">
        <v>1</v>
      </c>
    </row>
    <row r="38" spans="1:23">
      <c r="A38" t="s">
        <v>23</v>
      </c>
      <c r="B38" t="s">
        <v>24</v>
      </c>
      <c r="C38" t="s">
        <v>25</v>
      </c>
      <c r="D38" t="s">
        <v>26</v>
      </c>
      <c r="E38" t="s">
        <v>238</v>
      </c>
      <c r="F38" t="s">
        <v>28</v>
      </c>
      <c r="G38" t="s">
        <v>239</v>
      </c>
      <c r="H38" s="1">
        <v>33689</v>
      </c>
      <c r="I38" s="1">
        <v>45048.58375474451</v>
      </c>
      <c r="J38" t="s">
        <v>240</v>
      </c>
      <c r="K38" t="s">
        <v>179</v>
      </c>
      <c r="L38" s="1">
        <v>33689</v>
      </c>
      <c r="M38" t="s">
        <v>111</v>
      </c>
      <c r="N38" t="s">
        <v>112</v>
      </c>
      <c r="Q38" t="s">
        <v>113</v>
      </c>
      <c r="S38" t="b">
        <v>1</v>
      </c>
      <c r="U38" s="2">
        <f>HYPERLINK("https://sbirkapp.gov.cz/detail/SPP2WMWUUOIQN2EI", "https://sbirkapp.gov.cz/detail/SPP2WMWUUOIQN2EI")</f>
        <v>0</v>
      </c>
      <c r="V38" t="s">
        <v>241</v>
      </c>
      <c r="W38">
        <v>1</v>
      </c>
    </row>
    <row r="39" spans="1:23">
      <c r="A39" t="s">
        <v>23</v>
      </c>
      <c r="B39" t="s">
        <v>24</v>
      </c>
      <c r="C39" t="s">
        <v>25</v>
      </c>
      <c r="D39" t="s">
        <v>26</v>
      </c>
      <c r="E39" t="s">
        <v>242</v>
      </c>
      <c r="F39" t="s">
        <v>28</v>
      </c>
      <c r="G39" t="s">
        <v>243</v>
      </c>
      <c r="H39" s="1">
        <v>44998</v>
      </c>
      <c r="I39" s="1">
        <v>45028.62545555086</v>
      </c>
      <c r="J39" t="s">
        <v>244</v>
      </c>
      <c r="K39" t="s">
        <v>31</v>
      </c>
      <c r="M39" t="s">
        <v>45</v>
      </c>
      <c r="N39" t="s">
        <v>46</v>
      </c>
      <c r="O39" t="s">
        <v>128</v>
      </c>
      <c r="S39" t="b">
        <v>1</v>
      </c>
      <c r="U39" s="2">
        <f>HYPERLINK("https://sbirkapp.gov.cz/detail/SPPTX6PQO77LGV4K", "https://sbirkapp.gov.cz/detail/SPPTX6PQO77LGV4K")</f>
        <v>0</v>
      </c>
      <c r="V39" t="s">
        <v>245</v>
      </c>
      <c r="W39">
        <v>2</v>
      </c>
    </row>
    <row r="40" spans="1:23">
      <c r="A40" t="s">
        <v>23</v>
      </c>
      <c r="B40" t="s">
        <v>24</v>
      </c>
      <c r="C40" t="s">
        <v>25</v>
      </c>
      <c r="D40" t="s">
        <v>26</v>
      </c>
      <c r="E40" t="s">
        <v>246</v>
      </c>
      <c r="F40" t="s">
        <v>28</v>
      </c>
      <c r="G40" t="s">
        <v>247</v>
      </c>
      <c r="H40" s="1">
        <v>44900</v>
      </c>
      <c r="I40" s="1">
        <v>44903.58403583786</v>
      </c>
      <c r="J40" t="s">
        <v>248</v>
      </c>
      <c r="K40" t="s">
        <v>31</v>
      </c>
      <c r="M40" t="s">
        <v>104</v>
      </c>
      <c r="N40" t="s">
        <v>105</v>
      </c>
      <c r="P40" t="s">
        <v>249</v>
      </c>
      <c r="R40" t="s">
        <v>106</v>
      </c>
      <c r="S40" t="b">
        <v>0</v>
      </c>
      <c r="T40" s="1">
        <v>45292</v>
      </c>
      <c r="U40" s="2">
        <f>HYPERLINK("https://sbirkapp.gov.cz/detail/SPPRKZ2MF5LAVOIW", "https://sbirkapp.gov.cz/detail/SPPRKZ2MF5LAVOIW")</f>
        <v>0</v>
      </c>
      <c r="V40" t="s">
        <v>250</v>
      </c>
      <c r="W40">
        <v>1</v>
      </c>
    </row>
    <row r="41" spans="1:23">
      <c r="A41" t="s">
        <v>23</v>
      </c>
      <c r="B41" t="s">
        <v>24</v>
      </c>
      <c r="C41" t="s">
        <v>25</v>
      </c>
      <c r="D41" t="s">
        <v>26</v>
      </c>
      <c r="E41" t="s">
        <v>251</v>
      </c>
      <c r="F41" t="s">
        <v>28</v>
      </c>
      <c r="G41" t="s">
        <v>252</v>
      </c>
      <c r="H41" s="1">
        <v>44523</v>
      </c>
      <c r="I41" s="1">
        <v>44873.50179018504</v>
      </c>
      <c r="J41" t="s">
        <v>253</v>
      </c>
      <c r="K41" t="s">
        <v>179</v>
      </c>
      <c r="L41" s="1">
        <v>44523</v>
      </c>
      <c r="M41" t="s">
        <v>104</v>
      </c>
      <c r="N41" t="s">
        <v>105</v>
      </c>
      <c r="P41" t="s">
        <v>254</v>
      </c>
      <c r="R41" t="s">
        <v>139</v>
      </c>
      <c r="S41" t="b">
        <v>0</v>
      </c>
      <c r="T41" s="1">
        <v>44927</v>
      </c>
      <c r="U41" s="2">
        <f>HYPERLINK("https://sbirkapp.gov.cz/detail/SPP2ZOJJYEBZI7N4", "https://sbirkapp.gov.cz/detail/SPP2ZOJJYEBZI7N4")</f>
        <v>0</v>
      </c>
      <c r="V41" t="s">
        <v>255</v>
      </c>
      <c r="W41">
        <v>1</v>
      </c>
    </row>
    <row r="42" spans="1:23">
      <c r="A42" t="s">
        <v>23</v>
      </c>
      <c r="B42" t="s">
        <v>24</v>
      </c>
      <c r="C42" t="s">
        <v>25</v>
      </c>
      <c r="D42" t="s">
        <v>26</v>
      </c>
      <c r="E42" t="s">
        <v>256</v>
      </c>
      <c r="F42" t="s">
        <v>28</v>
      </c>
      <c r="G42" t="s">
        <v>257</v>
      </c>
      <c r="H42" s="1">
        <v>43721</v>
      </c>
      <c r="I42" s="1">
        <v>44873.37667362177</v>
      </c>
      <c r="J42" t="s">
        <v>258</v>
      </c>
      <c r="K42" t="s">
        <v>179</v>
      </c>
      <c r="L42" s="1">
        <v>43721</v>
      </c>
      <c r="M42" t="s">
        <v>259</v>
      </c>
      <c r="N42" t="s">
        <v>260</v>
      </c>
      <c r="S42" t="b">
        <v>1</v>
      </c>
      <c r="U42" s="2">
        <f>HYPERLINK("https://sbirkapp.gov.cz/detail/SPP3FEU4LLFLIYII", "https://sbirkapp.gov.cz/detail/SPP3FEU4LLFLIYII")</f>
        <v>0</v>
      </c>
      <c r="V42" t="s">
        <v>261</v>
      </c>
      <c r="W42">
        <v>2</v>
      </c>
    </row>
    <row r="43" spans="1:23">
      <c r="A43" t="s">
        <v>23</v>
      </c>
      <c r="B43" t="s">
        <v>24</v>
      </c>
      <c r="C43" t="s">
        <v>25</v>
      </c>
      <c r="D43" t="s">
        <v>26</v>
      </c>
      <c r="E43" t="s">
        <v>262</v>
      </c>
      <c r="F43" t="s">
        <v>28</v>
      </c>
      <c r="G43" t="s">
        <v>263</v>
      </c>
      <c r="H43" s="1">
        <v>44298</v>
      </c>
      <c r="I43" s="1">
        <v>44873.37666688191</v>
      </c>
      <c r="J43" t="s">
        <v>264</v>
      </c>
      <c r="K43" t="s">
        <v>179</v>
      </c>
      <c r="L43" s="1">
        <v>44298</v>
      </c>
      <c r="M43" t="s">
        <v>104</v>
      </c>
      <c r="N43" t="s">
        <v>105</v>
      </c>
      <c r="R43" t="s">
        <v>249</v>
      </c>
      <c r="S43" t="b">
        <v>0</v>
      </c>
      <c r="T43" s="1">
        <v>44562</v>
      </c>
      <c r="U43" s="2">
        <f>HYPERLINK("https://sbirkapp.gov.cz/detail/SPPY7VKICGTKBXVG", "https://sbirkapp.gov.cz/detail/SPPY7VKICGTKBXVG")</f>
        <v>0</v>
      </c>
      <c r="V43" t="s">
        <v>265</v>
      </c>
      <c r="W43">
        <v>2</v>
      </c>
    </row>
    <row r="44" spans="1:23">
      <c r="A44" t="s">
        <v>23</v>
      </c>
      <c r="B44" t="s">
        <v>24</v>
      </c>
      <c r="C44" t="s">
        <v>25</v>
      </c>
      <c r="D44" t="s">
        <v>26</v>
      </c>
      <c r="E44" t="s">
        <v>209</v>
      </c>
      <c r="F44" t="s">
        <v>28</v>
      </c>
      <c r="G44" t="s">
        <v>266</v>
      </c>
      <c r="H44" s="1">
        <v>44298</v>
      </c>
      <c r="I44" s="1">
        <v>44873.37665988646</v>
      </c>
      <c r="J44" t="s">
        <v>264</v>
      </c>
      <c r="K44" t="s">
        <v>179</v>
      </c>
      <c r="L44" s="1">
        <v>44298</v>
      </c>
      <c r="M44" t="s">
        <v>134</v>
      </c>
      <c r="N44" t="s">
        <v>135</v>
      </c>
      <c r="R44" t="s">
        <v>267</v>
      </c>
      <c r="S44" t="b">
        <v>0</v>
      </c>
      <c r="T44" s="1">
        <v>45292</v>
      </c>
      <c r="U44" s="2">
        <f>HYPERLINK("https://sbirkapp.gov.cz/detail/SPPDOF5VICPW3FK4", "https://sbirkapp.gov.cz/detail/SPPDOF5VICPW3FK4")</f>
        <v>0</v>
      </c>
      <c r="V44" t="s">
        <v>268</v>
      </c>
      <c r="W44">
        <v>1</v>
      </c>
    </row>
    <row r="45" spans="1:23">
      <c r="A45" t="s">
        <v>23</v>
      </c>
      <c r="B45" t="s">
        <v>24</v>
      </c>
      <c r="C45" t="s">
        <v>25</v>
      </c>
      <c r="D45" t="s">
        <v>26</v>
      </c>
      <c r="E45" t="s">
        <v>269</v>
      </c>
      <c r="F45" t="s">
        <v>28</v>
      </c>
      <c r="G45" t="s">
        <v>270</v>
      </c>
      <c r="H45" s="1">
        <v>42248</v>
      </c>
      <c r="I45" s="1">
        <v>44872.66889434862</v>
      </c>
      <c r="J45" t="s">
        <v>271</v>
      </c>
      <c r="K45" t="s">
        <v>179</v>
      </c>
      <c r="L45" s="1">
        <v>42248</v>
      </c>
      <c r="M45" t="s">
        <v>272</v>
      </c>
      <c r="N45" t="s">
        <v>273</v>
      </c>
      <c r="R45" t="s">
        <v>274</v>
      </c>
      <c r="S45" t="b">
        <v>0</v>
      </c>
      <c r="T45" s="1">
        <v>45658</v>
      </c>
      <c r="U45" s="2">
        <f>HYPERLINK("https://sbirkapp.gov.cz/detail/SPPVR4TLOHYJIMPC", "https://sbirkapp.gov.cz/detail/SPPVR4TLOHYJIMPC")</f>
        <v>0</v>
      </c>
      <c r="V45" t="s">
        <v>275</v>
      </c>
      <c r="W45">
        <v>2</v>
      </c>
    </row>
    <row r="46" spans="1:23">
      <c r="A46" t="s">
        <v>23</v>
      </c>
      <c r="B46" t="s">
        <v>24</v>
      </c>
      <c r="C46" t="s">
        <v>25</v>
      </c>
      <c r="D46" t="s">
        <v>26</v>
      </c>
      <c r="E46" t="s">
        <v>276</v>
      </c>
      <c r="F46" t="s">
        <v>28</v>
      </c>
      <c r="G46" t="s">
        <v>277</v>
      </c>
      <c r="H46" s="1">
        <v>43817</v>
      </c>
      <c r="I46" s="1">
        <v>44872.62672316298</v>
      </c>
      <c r="J46" t="s">
        <v>278</v>
      </c>
      <c r="K46" t="s">
        <v>179</v>
      </c>
      <c r="L46" s="1">
        <v>43817</v>
      </c>
      <c r="M46" t="s">
        <v>144</v>
      </c>
      <c r="N46" t="s">
        <v>145</v>
      </c>
      <c r="R46" t="s">
        <v>279</v>
      </c>
      <c r="S46" t="b">
        <v>0</v>
      </c>
      <c r="T46" s="1">
        <v>45292</v>
      </c>
      <c r="U46" s="2">
        <f>HYPERLINK("https://sbirkapp.gov.cz/detail/SPPIOLI3SRR2WHAC", "https://sbirkapp.gov.cz/detail/SPPIOLI3SRR2WHAC")</f>
        <v>0</v>
      </c>
      <c r="V46" t="s">
        <v>280</v>
      </c>
      <c r="W46">
        <v>1</v>
      </c>
    </row>
    <row r="47" spans="1:23">
      <c r="A47" t="s">
        <v>23</v>
      </c>
      <c r="B47" t="s">
        <v>24</v>
      </c>
      <c r="C47" t="s">
        <v>25</v>
      </c>
      <c r="D47" t="s">
        <v>26</v>
      </c>
      <c r="E47" t="s">
        <v>281</v>
      </c>
      <c r="F47" t="s">
        <v>282</v>
      </c>
      <c r="G47" t="s">
        <v>283</v>
      </c>
      <c r="H47" t="s">
        <v>283</v>
      </c>
      <c r="I47" t="s">
        <v>283</v>
      </c>
      <c r="J47" t="s">
        <v>283</v>
      </c>
      <c r="K47" t="s">
        <v>283</v>
      </c>
      <c r="L47" t="s">
        <v>283</v>
      </c>
      <c r="M47" t="s">
        <v>283</v>
      </c>
      <c r="N47" t="s">
        <v>283</v>
      </c>
      <c r="O47" t="s">
        <v>283</v>
      </c>
      <c r="P47" t="s">
        <v>283</v>
      </c>
      <c r="Q47" t="s">
        <v>283</v>
      </c>
      <c r="R47" t="s">
        <v>283</v>
      </c>
      <c r="S47" t="s">
        <v>283</v>
      </c>
      <c r="T47" t="s">
        <v>283</v>
      </c>
      <c r="U47" t="s">
        <v>283</v>
      </c>
      <c r="V47" t="s">
        <v>284</v>
      </c>
      <c r="W47">
        <v>1</v>
      </c>
    </row>
    <row r="48" spans="1:23">
      <c r="A48" t="s">
        <v>23</v>
      </c>
      <c r="B48" t="s">
        <v>24</v>
      </c>
      <c r="C48" t="s">
        <v>25</v>
      </c>
      <c r="D48" t="s">
        <v>26</v>
      </c>
      <c r="E48" t="s">
        <v>285</v>
      </c>
      <c r="F48" t="s">
        <v>282</v>
      </c>
      <c r="G48" t="s">
        <v>283</v>
      </c>
      <c r="H48" t="s">
        <v>283</v>
      </c>
      <c r="I48" t="s">
        <v>283</v>
      </c>
      <c r="J48" t="s">
        <v>283</v>
      </c>
      <c r="K48" t="s">
        <v>283</v>
      </c>
      <c r="L48" t="s">
        <v>283</v>
      </c>
      <c r="M48" t="s">
        <v>283</v>
      </c>
      <c r="N48" t="s">
        <v>283</v>
      </c>
      <c r="O48" t="s">
        <v>283</v>
      </c>
      <c r="P48" t="s">
        <v>283</v>
      </c>
      <c r="Q48" t="s">
        <v>283</v>
      </c>
      <c r="R48" t="s">
        <v>283</v>
      </c>
      <c r="S48" t="s">
        <v>283</v>
      </c>
      <c r="T48" t="s">
        <v>283</v>
      </c>
      <c r="U48" t="s">
        <v>283</v>
      </c>
      <c r="V48" t="s">
        <v>286</v>
      </c>
      <c r="W48">
        <v>2</v>
      </c>
    </row>
    <row r="49" spans="1:23">
      <c r="A49" t="s">
        <v>23</v>
      </c>
      <c r="B49" t="s">
        <v>24</v>
      </c>
      <c r="C49" t="s">
        <v>25</v>
      </c>
      <c r="D49" t="s">
        <v>26</v>
      </c>
      <c r="E49" t="s">
        <v>287</v>
      </c>
      <c r="F49" t="s">
        <v>282</v>
      </c>
      <c r="G49" t="s">
        <v>283</v>
      </c>
      <c r="H49" t="s">
        <v>283</v>
      </c>
      <c r="I49" t="s">
        <v>283</v>
      </c>
      <c r="J49" t="s">
        <v>283</v>
      </c>
      <c r="K49" t="s">
        <v>283</v>
      </c>
      <c r="L49" t="s">
        <v>283</v>
      </c>
      <c r="M49" t="s">
        <v>283</v>
      </c>
      <c r="N49" t="s">
        <v>283</v>
      </c>
      <c r="O49" t="s">
        <v>283</v>
      </c>
      <c r="P49" t="s">
        <v>283</v>
      </c>
      <c r="Q49" t="s">
        <v>283</v>
      </c>
      <c r="R49" t="s">
        <v>283</v>
      </c>
      <c r="S49" t="s">
        <v>283</v>
      </c>
      <c r="T49" t="s">
        <v>283</v>
      </c>
      <c r="U49" t="s">
        <v>283</v>
      </c>
      <c r="V49" t="s">
        <v>288</v>
      </c>
      <c r="W49">
        <v>1</v>
      </c>
    </row>
    <row r="50" spans="1:23">
      <c r="A50" t="s">
        <v>23</v>
      </c>
      <c r="B50" t="s">
        <v>24</v>
      </c>
      <c r="C50" t="s">
        <v>25</v>
      </c>
      <c r="D50" t="s">
        <v>26</v>
      </c>
      <c r="E50" t="s">
        <v>289</v>
      </c>
      <c r="F50" t="s">
        <v>57</v>
      </c>
      <c r="G50" t="s">
        <v>290</v>
      </c>
      <c r="H50" s="1">
        <v>44851</v>
      </c>
      <c r="I50" s="1">
        <v>44858.41763822817</v>
      </c>
      <c r="J50" t="s">
        <v>291</v>
      </c>
      <c r="K50" t="s">
        <v>31</v>
      </c>
      <c r="M50" t="s">
        <v>205</v>
      </c>
      <c r="N50" t="s">
        <v>206</v>
      </c>
      <c r="O50" t="s">
        <v>292</v>
      </c>
      <c r="R50" t="s">
        <v>293</v>
      </c>
      <c r="S50" t="b">
        <v>0</v>
      </c>
      <c r="T50" s="1">
        <v>45093</v>
      </c>
      <c r="U50" s="2">
        <f>HYPERLINK("https://sbirkapp.gov.cz/detail/SPPNHC7AAMDRXK3C", "https://sbirkapp.gov.cz/detail/SPPNHC7AAMDRXK3C")</f>
        <v>0</v>
      </c>
      <c r="V50" t="s">
        <v>294</v>
      </c>
      <c r="W50">
        <v>1</v>
      </c>
    </row>
    <row r="51" spans="1:23">
      <c r="A51" t="s">
        <v>23</v>
      </c>
      <c r="B51" t="s">
        <v>24</v>
      </c>
      <c r="C51" t="s">
        <v>25</v>
      </c>
      <c r="D51" t="s">
        <v>26</v>
      </c>
      <c r="E51" t="s">
        <v>295</v>
      </c>
      <c r="F51" t="s">
        <v>57</v>
      </c>
      <c r="G51" t="s">
        <v>296</v>
      </c>
      <c r="H51" s="1">
        <v>44557</v>
      </c>
      <c r="I51" s="1">
        <v>44855.58489593551</v>
      </c>
      <c r="J51" t="s">
        <v>297</v>
      </c>
      <c r="K51" t="s">
        <v>31</v>
      </c>
      <c r="M51" t="s">
        <v>205</v>
      </c>
      <c r="N51" t="s">
        <v>206</v>
      </c>
      <c r="Q51" t="s">
        <v>207</v>
      </c>
      <c r="S51" t="b">
        <v>1</v>
      </c>
      <c r="U51" s="2">
        <f>HYPERLINK("https://sbirkapp.gov.cz/detail/SPPXU7LIM5FIJ7OI", "https://sbirkapp.gov.cz/detail/SPPXU7LIM5FIJ7OI")</f>
        <v>0</v>
      </c>
      <c r="V51" t="s">
        <v>298</v>
      </c>
      <c r="W51">
        <v>2</v>
      </c>
    </row>
    <row r="52" spans="1:23">
      <c r="A52" t="s">
        <v>23</v>
      </c>
      <c r="B52" t="s">
        <v>24</v>
      </c>
      <c r="C52" t="s">
        <v>25</v>
      </c>
      <c r="D52" t="s">
        <v>26</v>
      </c>
      <c r="E52" t="s">
        <v>299</v>
      </c>
      <c r="F52" t="s">
        <v>28</v>
      </c>
      <c r="G52" t="s">
        <v>300</v>
      </c>
      <c r="H52" s="1">
        <v>44816</v>
      </c>
      <c r="I52" s="1">
        <v>44823.33361342109</v>
      </c>
      <c r="J52" t="s">
        <v>301</v>
      </c>
      <c r="K52" t="s">
        <v>31</v>
      </c>
      <c r="M52" t="s">
        <v>151</v>
      </c>
      <c r="N52" t="s">
        <v>152</v>
      </c>
      <c r="P52" t="s">
        <v>302</v>
      </c>
      <c r="R52" t="s">
        <v>54</v>
      </c>
      <c r="S52" t="b">
        <v>0</v>
      </c>
      <c r="T52" s="1">
        <v>45253</v>
      </c>
      <c r="U52" s="2">
        <f>HYPERLINK("https://sbirkapp.gov.cz/detail/SPPYTEBM2TPRJ7ZA", "https://sbirkapp.gov.cz/detail/SPPYTEBM2TPRJ7ZA")</f>
        <v>0</v>
      </c>
      <c r="V52" t="s">
        <v>303</v>
      </c>
      <c r="W52">
        <v>2</v>
      </c>
    </row>
    <row r="53" spans="1:23">
      <c r="A53" t="s">
        <v>23</v>
      </c>
      <c r="B53" t="s">
        <v>24</v>
      </c>
      <c r="C53" t="s">
        <v>25</v>
      </c>
      <c r="D53" t="s">
        <v>26</v>
      </c>
      <c r="E53" t="s">
        <v>304</v>
      </c>
      <c r="F53" t="s">
        <v>28</v>
      </c>
      <c r="G53" t="s">
        <v>305</v>
      </c>
      <c r="H53" s="1">
        <v>44816</v>
      </c>
      <c r="I53" s="1">
        <v>44820.41792580876</v>
      </c>
      <c r="J53" t="s">
        <v>306</v>
      </c>
      <c r="K53" t="s">
        <v>31</v>
      </c>
      <c r="M53" t="s">
        <v>45</v>
      </c>
      <c r="N53" t="s">
        <v>46</v>
      </c>
      <c r="O53" t="s">
        <v>128</v>
      </c>
      <c r="S53" t="b">
        <v>1</v>
      </c>
      <c r="U53" s="2">
        <f>HYPERLINK("https://sbirkapp.gov.cz/detail/SPPKUBTJCM6KGEWW", "https://sbirkapp.gov.cz/detail/SPPKUBTJCM6KGEWW")</f>
        <v>0</v>
      </c>
      <c r="V53" t="s">
        <v>307</v>
      </c>
      <c r="W53">
        <v>3</v>
      </c>
    </row>
    <row r="54" spans="1:23">
      <c r="A54" t="s">
        <v>23</v>
      </c>
      <c r="B54" t="s">
        <v>24</v>
      </c>
      <c r="C54" t="s">
        <v>25</v>
      </c>
      <c r="D54" t="s">
        <v>26</v>
      </c>
      <c r="E54" t="s">
        <v>308</v>
      </c>
      <c r="F54" t="s">
        <v>28</v>
      </c>
      <c r="G54" t="s">
        <v>309</v>
      </c>
      <c r="H54" s="1">
        <v>44511</v>
      </c>
      <c r="I54" s="1">
        <v>44820.33350075143</v>
      </c>
      <c r="J54" t="s">
        <v>310</v>
      </c>
      <c r="K54" t="s">
        <v>179</v>
      </c>
      <c r="L54" s="1">
        <v>44511</v>
      </c>
      <c r="M54" t="s">
        <v>151</v>
      </c>
      <c r="N54" t="s">
        <v>152</v>
      </c>
      <c r="Q54" t="s">
        <v>153</v>
      </c>
      <c r="R54" t="s">
        <v>153</v>
      </c>
      <c r="S54" t="b">
        <v>0</v>
      </c>
      <c r="T54" s="1">
        <v>44838</v>
      </c>
      <c r="U54" s="2">
        <f>HYPERLINK("https://sbirkapp.gov.cz/detail/SPP4GHUKHQYWFDG6", "https://sbirkapp.gov.cz/detail/SPP4GHUKHQYWFDG6")</f>
        <v>0</v>
      </c>
      <c r="V54" t="s">
        <v>311</v>
      </c>
      <c r="W54">
        <v>2</v>
      </c>
    </row>
    <row r="55" spans="1:23">
      <c r="A55" t="s">
        <v>23</v>
      </c>
      <c r="B55" t="s">
        <v>24</v>
      </c>
      <c r="C55" t="s">
        <v>25</v>
      </c>
      <c r="D55" t="s">
        <v>26</v>
      </c>
      <c r="E55" t="s">
        <v>312</v>
      </c>
      <c r="F55" t="s">
        <v>28</v>
      </c>
      <c r="G55" t="s">
        <v>313</v>
      </c>
      <c r="H55" s="1">
        <v>42647</v>
      </c>
      <c r="I55" s="1">
        <v>44819.66696161311</v>
      </c>
      <c r="J55" t="s">
        <v>314</v>
      </c>
      <c r="K55" t="s">
        <v>179</v>
      </c>
      <c r="L55" s="1">
        <v>42647</v>
      </c>
      <c r="M55" t="s">
        <v>315</v>
      </c>
      <c r="N55" t="s">
        <v>316</v>
      </c>
      <c r="S55" t="b">
        <v>1</v>
      </c>
      <c r="U55" s="2">
        <f>HYPERLINK("https://sbirkapp.gov.cz/detail/SPPSBGTMUT3ZTRNI", "https://sbirkapp.gov.cz/detail/SPPSBGTMUT3ZTRNI")</f>
        <v>0</v>
      </c>
      <c r="V55" t="s">
        <v>317</v>
      </c>
      <c r="W55">
        <v>2</v>
      </c>
    </row>
    <row r="56" spans="1:23">
      <c r="A56" t="s">
        <v>23</v>
      </c>
      <c r="B56" t="s">
        <v>24</v>
      </c>
      <c r="C56" t="s">
        <v>25</v>
      </c>
      <c r="D56" t="s">
        <v>26</v>
      </c>
      <c r="E56" t="s">
        <v>318</v>
      </c>
      <c r="F56" t="s">
        <v>28</v>
      </c>
      <c r="G56" t="s">
        <v>319</v>
      </c>
      <c r="H56" s="1">
        <v>42878</v>
      </c>
      <c r="I56" s="1">
        <v>44753.45869469966</v>
      </c>
      <c r="J56" t="s">
        <v>320</v>
      </c>
      <c r="K56" t="s">
        <v>179</v>
      </c>
      <c r="L56" s="1">
        <v>42878</v>
      </c>
      <c r="M56" t="s">
        <v>321</v>
      </c>
      <c r="N56" t="s">
        <v>322</v>
      </c>
      <c r="S56" t="b">
        <v>1</v>
      </c>
      <c r="U56" s="2">
        <f>HYPERLINK("https://sbirkapp.gov.cz/detail/SPPBM56O6URB54EG", "https://sbirkapp.gov.cz/detail/SPPBM56O6URB54EG")</f>
        <v>0</v>
      </c>
      <c r="V56" t="s">
        <v>323</v>
      </c>
      <c r="W56">
        <v>2</v>
      </c>
    </row>
    <row r="57" spans="1:23">
      <c r="A57" t="s">
        <v>23</v>
      </c>
      <c r="B57" t="s">
        <v>24</v>
      </c>
      <c r="C57" t="s">
        <v>25</v>
      </c>
      <c r="D57" t="s">
        <v>26</v>
      </c>
      <c r="E57" t="s">
        <v>324</v>
      </c>
      <c r="F57" t="s">
        <v>28</v>
      </c>
      <c r="G57" t="s">
        <v>325</v>
      </c>
      <c r="H57" s="1">
        <v>44732</v>
      </c>
      <c r="I57" s="1">
        <v>44736.45936993441</v>
      </c>
      <c r="J57" t="s">
        <v>326</v>
      </c>
      <c r="K57" t="s">
        <v>31</v>
      </c>
      <c r="M57" t="s">
        <v>39</v>
      </c>
      <c r="N57" t="s">
        <v>40</v>
      </c>
      <c r="R57" t="s">
        <v>327</v>
      </c>
      <c r="S57" t="b">
        <v>0</v>
      </c>
      <c r="T57" s="1">
        <v>46128</v>
      </c>
      <c r="U57" s="2">
        <f>HYPERLINK("https://sbirkapp.gov.cz/detail/SPPUSOQNS7MGUK22", "https://sbirkapp.gov.cz/detail/SPPUSOQNS7MGUK22")</f>
        <v>0</v>
      </c>
      <c r="V57" t="s">
        <v>328</v>
      </c>
      <c r="W57">
        <v>2</v>
      </c>
    </row>
    <row r="58" spans="1:23">
      <c r="A58" t="s">
        <v>23</v>
      </c>
      <c r="B58" t="s">
        <v>24</v>
      </c>
      <c r="C58" t="s">
        <v>25</v>
      </c>
      <c r="D58" t="s">
        <v>26</v>
      </c>
      <c r="E58" t="s">
        <v>329</v>
      </c>
      <c r="F58" t="s">
        <v>57</v>
      </c>
      <c r="G58" t="s">
        <v>330</v>
      </c>
      <c r="H58" s="1">
        <v>44711</v>
      </c>
      <c r="I58" s="1">
        <v>44726.66715731213</v>
      </c>
      <c r="J58" t="s">
        <v>331</v>
      </c>
      <c r="K58" t="s">
        <v>31</v>
      </c>
      <c r="M58" t="s">
        <v>332</v>
      </c>
      <c r="N58" t="s">
        <v>333</v>
      </c>
      <c r="S58" t="b">
        <v>1</v>
      </c>
      <c r="U58" s="2">
        <f>HYPERLINK("https://sbirkapp.gov.cz/detail/SPPPKVODZO75N3ZM", "https://sbirkapp.gov.cz/detail/SPPPKVODZO75N3ZM")</f>
        <v>0</v>
      </c>
      <c r="V58" t="s">
        <v>334</v>
      </c>
      <c r="W58">
        <v>1</v>
      </c>
    </row>
    <row r="59" spans="1:23">
      <c r="A59" t="s">
        <v>23</v>
      </c>
      <c r="B59" t="s">
        <v>24</v>
      </c>
      <c r="C59" t="s">
        <v>25</v>
      </c>
      <c r="D59" t="s">
        <v>26</v>
      </c>
      <c r="E59" t="s">
        <v>335</v>
      </c>
      <c r="F59" t="s">
        <v>28</v>
      </c>
      <c r="G59" t="s">
        <v>336</v>
      </c>
      <c r="H59" s="1">
        <v>44676</v>
      </c>
      <c r="I59" s="1">
        <v>44704.41736905687</v>
      </c>
      <c r="J59" t="s">
        <v>337</v>
      </c>
      <c r="K59" t="s">
        <v>31</v>
      </c>
      <c r="M59" t="s">
        <v>45</v>
      </c>
      <c r="N59" t="s">
        <v>46</v>
      </c>
      <c r="P59" t="s">
        <v>338</v>
      </c>
      <c r="Q59" t="s">
        <v>339</v>
      </c>
      <c r="R59" t="s">
        <v>85</v>
      </c>
      <c r="S59" t="b">
        <v>0</v>
      </c>
      <c r="T59" s="1">
        <v>45391</v>
      </c>
      <c r="U59" s="2">
        <f>HYPERLINK("https://sbirkapp.gov.cz/detail/SPPLV5NYFUIWVVYG", "https://sbirkapp.gov.cz/detail/SPPLV5NYFUIWVVYG")</f>
        <v>0</v>
      </c>
      <c r="V59" t="s">
        <v>340</v>
      </c>
      <c r="W59">
        <v>2</v>
      </c>
    </row>
    <row r="60" spans="1:23">
      <c r="A60" t="s">
        <v>23</v>
      </c>
      <c r="B60" t="s">
        <v>24</v>
      </c>
      <c r="C60" t="s">
        <v>25</v>
      </c>
      <c r="D60" t="s">
        <v>26</v>
      </c>
      <c r="E60" t="s">
        <v>341</v>
      </c>
      <c r="F60" t="s">
        <v>28</v>
      </c>
      <c r="G60" t="s">
        <v>342</v>
      </c>
      <c r="H60" s="1">
        <v>44375</v>
      </c>
      <c r="I60" s="1">
        <v>44657.37525851004</v>
      </c>
      <c r="J60" t="s">
        <v>343</v>
      </c>
      <c r="K60" t="s">
        <v>179</v>
      </c>
      <c r="L60" s="1">
        <v>44375</v>
      </c>
      <c r="M60" t="s">
        <v>45</v>
      </c>
      <c r="N60" t="s">
        <v>46</v>
      </c>
      <c r="O60" t="s">
        <v>338</v>
      </c>
      <c r="S60" t="b">
        <v>1</v>
      </c>
      <c r="U60" s="2">
        <f>HYPERLINK("https://sbirkapp.gov.cz/detail/SPPLZMRJWFXWFBDU", "https://sbirkapp.gov.cz/detail/SPPLZMRJWFXWFBDU")</f>
        <v>0</v>
      </c>
      <c r="V60" t="s">
        <v>344</v>
      </c>
      <c r="W60">
        <v>2</v>
      </c>
    </row>
    <row r="61" spans="1:23">
      <c r="A61" t="s">
        <v>23</v>
      </c>
      <c r="B61" t="s">
        <v>24</v>
      </c>
      <c r="C61" t="s">
        <v>25</v>
      </c>
      <c r="D61" t="s">
        <v>26</v>
      </c>
      <c r="E61" t="s">
        <v>345</v>
      </c>
      <c r="F61" t="s">
        <v>28</v>
      </c>
      <c r="G61" t="s">
        <v>346</v>
      </c>
      <c r="H61" s="1">
        <v>42237</v>
      </c>
      <c r="I61" s="1">
        <v>44656.58402620295</v>
      </c>
      <c r="J61" t="s">
        <v>347</v>
      </c>
      <c r="K61" t="s">
        <v>179</v>
      </c>
      <c r="L61" s="1">
        <v>42237</v>
      </c>
      <c r="M61" t="s">
        <v>348</v>
      </c>
      <c r="N61" t="s">
        <v>349</v>
      </c>
      <c r="S61" t="b">
        <v>1</v>
      </c>
      <c r="U61" s="2">
        <f>HYPERLINK("https://sbirkapp.gov.cz/detail/SPP3ZHZ3UTZCCN2G", "https://sbirkapp.gov.cz/detail/SPP3ZHZ3UTZCCN2G")</f>
        <v>0</v>
      </c>
      <c r="V61" t="s">
        <v>350</v>
      </c>
      <c r="W61">
        <v>2</v>
      </c>
    </row>
    <row r="62" spans="1:23">
      <c r="A62" t="s">
        <v>23</v>
      </c>
      <c r="B62" t="s">
        <v>24</v>
      </c>
      <c r="C62" t="s">
        <v>25</v>
      </c>
      <c r="D62" t="s">
        <v>26</v>
      </c>
      <c r="E62" t="s">
        <v>351</v>
      </c>
      <c r="F62" t="s">
        <v>28</v>
      </c>
      <c r="G62" t="s">
        <v>352</v>
      </c>
      <c r="H62" s="1">
        <v>44315</v>
      </c>
      <c r="I62" s="1">
        <v>44649.6253215804</v>
      </c>
      <c r="J62" t="s">
        <v>353</v>
      </c>
      <c r="K62" t="s">
        <v>179</v>
      </c>
      <c r="L62" s="1">
        <v>44315</v>
      </c>
      <c r="M62" t="s">
        <v>45</v>
      </c>
      <c r="N62" t="s">
        <v>46</v>
      </c>
      <c r="Q62" t="s">
        <v>354</v>
      </c>
      <c r="R62" t="s">
        <v>355</v>
      </c>
      <c r="S62" t="b">
        <v>0</v>
      </c>
      <c r="T62" s="1">
        <v>44719</v>
      </c>
      <c r="U62" s="2">
        <f>HYPERLINK("https://sbirkapp.gov.cz/detail/SPP7QPEJKRIAPFZW", "https://sbirkapp.gov.cz/detail/SPP7QPEJKRIAPFZW")</f>
        <v>0</v>
      </c>
      <c r="V62" t="s">
        <v>356</v>
      </c>
      <c r="W62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2026-04-27T04:44:10Z</dcterms:created>
  <dcterms:modified xsi:type="dcterms:W3CDTF">2026-04-27T04:44:10Z</dcterms:modified>
</cp:coreProperties>
</file>