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<sst xmlns="http://schemas.openxmlformats.org/spreadsheetml/2006/main" count="629" uniqueCount="279">
  <si>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</si>
  <si>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</si>
  <si>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</si>
  <si>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</si>
  <si>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</si>
  <si>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</si>
  <si>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</si>
  <si>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</si>
  <si>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</si>
  <si>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</si>
  <si>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</si>
  <si>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</si>
  <si>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</si>
  <si>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</si>
  <si>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</si>
  <si>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</si>
  <si>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</si>
  <si>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</si>
  <si>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</si>
  <si>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</si>
  <si>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</si>
  <si>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</si>
  <si>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</si>
  <si>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Město Čelákovice</t>
  </si>
  <si>
    <t>00240117</t>
  </si>
  <si>
    <t>fn6bxia</t>
  </si>
  <si>
    <t>Středočeský kraj</t>
  </si>
  <si>
    <t>7/2025</t>
  </si>
  <si>
    <t>Obecně závazná vyhláška</t>
  </si>
  <si>
    <t>Obecně závazná vyhláška města Čelákovic  o místním poplatku za obecní systém odpadového hospodářství</t>
  </si>
  <si>
    <t>2026-01-01</t>
  </si>
  <si>
    <t>Běžný</t>
  </si>
  <si>
    <t>místní poplatek za obecní systém odpadového hospodářství</t>
  </si>
  <si>
    <t>zákon č. 565/1990 Sb., o místních poplatcích - § 14 - za obecní systém odpadového hospodářství</t>
  </si>
  <si>
    <t>4/2022: Obecně závazná vyhláška E2/2022, kterou se mění obecně závazná vyhláška č. E3/2021 o místním poplatku za obecní systém odpadového hospodářství; 4/2024:  o místním poplatku za obecní systém odpadového hospodářství</t>
  </si>
  <si>
    <t>1621433739</t>
  </si>
  <si>
    <t>6/2025</t>
  </si>
  <si>
    <t>Obecně závazná vyhláška města Čelákovice o regulaci zacházení s pyrotechnickými výrobky</t>
  </si>
  <si>
    <t>pyrotechnické výrobky</t>
  </si>
  <si>
    <t>zákon č. 206/2015 Sb., zákon o pyrotechnice - § 35c</t>
  </si>
  <si>
    <t>4/2019: Obecně závazná vyhláška E4/2019 města Čelákovic, k zabezpečení místních záležitostí veřejného pořádku na veřejných prostranstvích, kterou se reguluje používání zábavní pyrotechniky</t>
  </si>
  <si>
    <t>1621428585</t>
  </si>
  <si>
    <t>5/2025</t>
  </si>
  <si>
    <t>Obecně závazná vyhláška města Čelákovic o zákazu konzumace alkoholických nápojů na veřejných prostranstvích</t>
  </si>
  <si>
    <t>veřejný pořádek - konzumace alkoholu</t>
  </si>
  <si>
    <t>zákon č. 128/2000 Sb., o obcích - § 10 písm. a) - konzumace alkoholu</t>
  </si>
  <si>
    <t>3/2011: Obecně závazná vyhláška E 3/2011 města Čelákovic, o zákazu podávání a konzumace alkoholických nápojů  na veřejném prostranství</t>
  </si>
  <si>
    <t>1621421089</t>
  </si>
  <si>
    <t>4/2025</t>
  </si>
  <si>
    <t>Obecně závazná vyhláška města Čelákovic o místním poplatku za užívání veřejného prostranství</t>
  </si>
  <si>
    <t>místní poplatek za užívání veřejného prostranství</t>
  </si>
  <si>
    <t>zákon č. 565/1990 Sb., o místních poplatcích - § 14 - za užívání veřejného prostranství</t>
  </si>
  <si>
    <t>7/2023: Obecně závazná vyhláška města Čelákovic  o místním poplatku za užívání veřejného prostranství</t>
  </si>
  <si>
    <t>1621417417</t>
  </si>
  <si>
    <t>3/2025</t>
  </si>
  <si>
    <t>Nařízení</t>
  </si>
  <si>
    <t>Nařízení města o udržování sjízdnosti a schůdnosti místních komunikací na území města Čelákovic</t>
  </si>
  <si>
    <t>2025-12-15</t>
  </si>
  <si>
    <t>pozemní komunikace - vyznačení neudržovaných úseků; pozemní komunikace - odstranění závad ve schůdnosti</t>
  </si>
  <si>
    <t xml:space="preserve">zákon č. 13/1997 Sb., o pozemních komunikacích - § 27 odst. 5 ; zákon č. 13/1997 Sb., o pozemních komunikacích - § 27 odst. 7 </t>
  </si>
  <si>
    <t>2/2022: Nařízení N1/2022 o udržování sjízdnosti a schůdnosti místních komunikací na území města Čelákovic</t>
  </si>
  <si>
    <t>1621297911</t>
  </si>
  <si>
    <t>2/2025</t>
  </si>
  <si>
    <t>Nařízení města, kterým se vymezují oblasti města Čelákovice, ve kterých lze místní komunikace nebo jejich určené úseky užít k stání dvoustopých motorových vozidel za cenu sjednanou v souladu s cenovými předpisy</t>
  </si>
  <si>
    <t xml:space="preserve">pozemní komunikace - zpoplatnění stání a odstavení </t>
  </si>
  <si>
    <t xml:space="preserve">zákon č. 13/1997 Sb., o pozemních komunikacích - § 23 odst. 1 </t>
  </si>
  <si>
    <t>1/2025: Nařízení města N1/2025, kterým se vymezují oblasti města Čelákovice, ve kterých lze místní komunikace nebo jejich určené úseky užít k stání dvoustopých motorových vozidel za cenu sjednanou v souladu s cenovými předpisy</t>
  </si>
  <si>
    <t>1621293488</t>
  </si>
  <si>
    <t>1/2025</t>
  </si>
  <si>
    <t>Nařízení města N1/2025, kterým se vymezují oblasti města Čelákovice, ve kterých lze místní komunikace nebo jejich určené úseky užít k stání dvoustopých motorových vozidel za cenu sjednanou v souladu s cenovými předpisy</t>
  </si>
  <si>
    <t>2025-04-01</t>
  </si>
  <si>
    <t>2/2024: Nařízení města N2/2024 kterým se vymezují oblasti města Čelákovice, ve kterých lze místní komunikace nebo jejich určené úseky užít k stání dvoustopých motorových vozidel za cenu sjednanou v souladu s cenovými předpisy</t>
  </si>
  <si>
    <t>2/2025: Nařízení města, kterým se vymezují oblasti města Čelákovice, ve kterých lze místní komunikace nebo jejich určené úseky užít k stání dvoustopých motorových vozidel za cenu sjednanou v souladu s cenovými předpisy</t>
  </si>
  <si>
    <t>1496819135</t>
  </si>
  <si>
    <t>4/2024</t>
  </si>
  <si>
    <t xml:space="preserve"> o místním poplatku za obecní systém odpadového hospodářství</t>
  </si>
  <si>
    <t>2025-01-01</t>
  </si>
  <si>
    <t>6/2023: Obecně závazná vyhláška města Čelákovic  o místním poplatku za obecní systém odpadového hospodářství</t>
  </si>
  <si>
    <t>7/2025: Obecně závazná vyhláška města Čelákovic  o místním poplatku za obecní systém odpadového hospodářství</t>
  </si>
  <si>
    <t>1451984629</t>
  </si>
  <si>
    <t>3/2024</t>
  </si>
  <si>
    <t xml:space="preserve">o stanovení obecního systému odpadového hospodářství </t>
  </si>
  <si>
    <t>systém odpadového hospodářství</t>
  </si>
  <si>
    <t>zákon č. 541/2020 Sb., o odpadech - § 59 odst. 4</t>
  </si>
  <si>
    <t>1/2023: Obecně závazná vyhláška města Čelákovice č. E1/2023 o stanovení obecního systému odpadového hospodářství</t>
  </si>
  <si>
    <t>1451980953</t>
  </si>
  <si>
    <t>2/2024</t>
  </si>
  <si>
    <t>Nařízení města N2/2024 kterým se vymezují oblasti města Čelákovice, ve kterých lze místní komunikace nebo jejich určené úseky užít k stání dvoustopých motorových vozidel za cenu sjednanou v souladu s cenovými předpisy</t>
  </si>
  <si>
    <t>2024-11-01</t>
  </si>
  <si>
    <t>1/2024: Nařízení města N 1/2024 kterým se vymezují oblasti města Čelákovice, ve kterých lze místní komunikace nebo jejich určené úseky užít k stání dvoustopých motorových vozidel za cenu sjednanou v souladu s cenovými předpisy</t>
  </si>
  <si>
    <t>1432291046</t>
  </si>
  <si>
    <t>1/2024</t>
  </si>
  <si>
    <t>Nařízení města N 1/2024 kterým se vymezují oblasti města Čelákovice, ve kterých lze místní komunikace nebo jejich určené úseky užít k stání dvoustopých motorových vozidel za cenu sjednanou v souladu s cenovými předpisy</t>
  </si>
  <si>
    <t>2024-08-01</t>
  </si>
  <si>
    <t>2/2023: Nařízení města N 1/2023 kterým se vymezují oblasti města Čelákovice, ve kterých lze místní komunikace nebo jejich určené úseky užít k stání silničních motorových vozidel za cenu sjednanou v souladu s cenovými předpisy; 3/2023: Nařízení města N 2/2023 Ceník placeného stání na místních komunikacích</t>
  </si>
  <si>
    <t>2/2024: Nařízení města N2/2024 kterým se vymezují oblasti města Čelákovice, ve kterých lze místní komunikace nebo jejich určené úseky užít k stání dvoustopých motorových vozidel za cenu sjednanou v souladu s cenovými předpisy; 2/2024: Nařízení města N2/2024 kterým se vymezují oblasti města Čelákovice, ve kterých lze místní komunikace nebo jejich určené úseky užít k stání dvoustopých motorových vozidel za cenu sjednanou v souladu s cenovými předpisy</t>
  </si>
  <si>
    <t>1390667154</t>
  </si>
  <si>
    <t>7/2023</t>
  </si>
  <si>
    <t>Obecně závazná vyhláška města Čelákovic  o místním poplatku za užívání veřejného prostranství</t>
  </si>
  <si>
    <t>2024-01-01</t>
  </si>
  <si>
    <t>4/2025: Obecně závazná vyhláška města Čelákovic o místním poplatku za užívání veřejného prostranství</t>
  </si>
  <si>
    <t>1287269954</t>
  </si>
  <si>
    <t>6/2023</t>
  </si>
  <si>
    <t>3/2021: Obecně závazná vyhláška města Čelákovic č.E3/2021, o místním poplatku za obecní systém odpadového hospodářství</t>
  </si>
  <si>
    <t>4/2024:  o místním poplatku za obecní systém odpadového hospodářství</t>
  </si>
  <si>
    <t>1287268077</t>
  </si>
  <si>
    <t>5/2023</t>
  </si>
  <si>
    <t>Obecně závazná vyhláška města Čelákovic  o místním poplatku ze psů</t>
  </si>
  <si>
    <t>místní poplatek ze psů</t>
  </si>
  <si>
    <t>zákon č. 565/1990 Sb., o místních poplatcích - § 14 - ze psů</t>
  </si>
  <si>
    <t>4/2015: Obecně závazná vyhláška E 4/2015 města Čelákovic, o místních poplatcích</t>
  </si>
  <si>
    <t>1287264977</t>
  </si>
  <si>
    <t>4/2023</t>
  </si>
  <si>
    <t>Obecně závazná vyhláška města Čelákovic  o místním poplatku z pobytu</t>
  </si>
  <si>
    <t>místní poplatek z pobytu</t>
  </si>
  <si>
    <t>zákon č. 565/1990 Sb., o místních poplatcích - § 14 - z pobytu</t>
  </si>
  <si>
    <t>6/2019: Obecně závazná vyhláška města Čelákovic č. E /2019, o místním poplatku z pobytu</t>
  </si>
  <si>
    <t>1287260334</t>
  </si>
  <si>
    <t>3/2023</t>
  </si>
  <si>
    <t>Nařízení města N 2/2023 Ceník placeného stání na místních komunikacích</t>
  </si>
  <si>
    <t>1278462224</t>
  </si>
  <si>
    <t>2/2023</t>
  </si>
  <si>
    <t>Nařízení města N 1/2023 kterým se vymezují oblasti města Čelákovice, ve kterých lze místní komunikace nebo jejich určené úseky užít k stání silničních motorových vozidel za cenu sjednanou v souladu s cenovými předpisy</t>
  </si>
  <si>
    <t>1/2006: Nařízení města N1/2006,  kterým se vymezují oblasti města, ve kterých lze místní komunikace nebo jejich určené úseky užít za cenu sjednanou v souladu s cenovými předpisy</t>
  </si>
  <si>
    <t>1278460131</t>
  </si>
  <si>
    <t>1/2023</t>
  </si>
  <si>
    <t>Obecně závazná vyhláška města Čelákovice č. E1/2023 o stanovení obecního systému odpadového hospodářství</t>
  </si>
  <si>
    <t>2/2021: Obecně závazná vyhláška města Čelákovice č. E2/2021 o stanovení obecního systému odpadového hospodářství</t>
  </si>
  <si>
    <t xml:space="preserve">3/2024: o stanovení obecního systému odpadového hospodářství </t>
  </si>
  <si>
    <t>1214814903</t>
  </si>
  <si>
    <t>2/2015</t>
  </si>
  <si>
    <t>Nařízení města N 2/2015 o zrušení Nařízení města N 1/2007, o regulaci reklamy na veřejně přístupných místech</t>
  </si>
  <si>
    <t>2015-06-01</t>
  </si>
  <si>
    <t>Dle přechodného ustanovení</t>
  </si>
  <si>
    <t>zrušovací</t>
  </si>
  <si>
    <t>ústavní zákon č. 1/1993 Sb., Ústava České republiky - čl. 79 odst. 3 - zrušovací nařízení</t>
  </si>
  <si>
    <t>1139418562</t>
  </si>
  <si>
    <t>1/2015</t>
  </si>
  <si>
    <t>Nařízení města N 1/2015 - zákaz podomního a pochůzkového prodeje  na území města Čelákovic</t>
  </si>
  <si>
    <t>2015-02-18</t>
  </si>
  <si>
    <t>regulace podomního a pochůzkového prodeje a nabízení služeb</t>
  </si>
  <si>
    <t xml:space="preserve">zákon č. 455/1991 Sb., živnostenský zákon - § 18 odst. 4 </t>
  </si>
  <si>
    <t>1139416444</t>
  </si>
  <si>
    <t>1/2006</t>
  </si>
  <si>
    <t>Nařízení města N1/2006,  kterým se vymezují oblasti města, ve kterých lze místní komunikace nebo jejich určené úseky užít za cenu sjednanou v souladu s cenovými předpisy</t>
  </si>
  <si>
    <t>2006-09-01</t>
  </si>
  <si>
    <t>2/2023: Nařízení města N 1/2023 kterým se vymezují oblasti města Čelákovice, ve kterých lze místní komunikace nebo jejich určené úseky užít k stání silničních motorových vozidel za cenu sjednanou v souladu s cenovými předpisy</t>
  </si>
  <si>
    <t>1139414370</t>
  </si>
  <si>
    <t>4/2022</t>
  </si>
  <si>
    <t>Obecně závazná vyhláška E2/2022, kterou se mění obecně závazná vyhláška č. E3/2021 o místním poplatku za obecní systém odpadového hospodářství</t>
  </si>
  <si>
    <t>2023-01-01</t>
  </si>
  <si>
    <t>1117897511</t>
  </si>
  <si>
    <t>3/2022</t>
  </si>
  <si>
    <t>Nařízení města N2/2022 kterým se zrušuje nařízení č. N2/2010 o odtahu vozidel a stanovení maximální ceny za nucený odtah</t>
  </si>
  <si>
    <t>2022-12-19</t>
  </si>
  <si>
    <t>1/2010: nařízení N2/2010 o odtahu vozidel a stanovení maximální ceny za nucený odtah</t>
  </si>
  <si>
    <t>1117881752</t>
  </si>
  <si>
    <t>2/2022</t>
  </si>
  <si>
    <t>Nařízení N1/2022 o udržování sjízdnosti a schůdnosti místních komunikací na území města Čelákovic</t>
  </si>
  <si>
    <t>pozemní komunikace - odstranění závad ve schůdnosti</t>
  </si>
  <si>
    <t xml:space="preserve">zákon č. 13/1997 Sb., o pozemních komunikacích - § 27 odst. 7 </t>
  </si>
  <si>
    <t>3/2015: nařízení N3/2015 o udržování sjízdnosti a schůdnosti místních komunikací na území města Čelákovic</t>
  </si>
  <si>
    <t>3/2025: Nařízení města o udržování sjízdnosti a schůdnosti místních komunikací na území města Čelákovic; 3/2025: Nařízení města o udržování sjízdnosti a schůdnosti místních komunikací na území města Čelákovic; 3/2025: Nařízení města o udržování sjízdnosti a schůdnosti místních komunikací na území města Čelákovic</t>
  </si>
  <si>
    <t>1117881053</t>
  </si>
  <si>
    <t>3/2015</t>
  </si>
  <si>
    <t>nařízení N3/2015 o udržování sjízdnosti a schůdnosti místních komunikací na území města Čelákovic</t>
  </si>
  <si>
    <t>2015-10-01</t>
  </si>
  <si>
    <t>2/2022: Nařízení N1/2022 o udržování sjízdnosti a schůdnosti místních komunikací na území města Čelákovic; 2/2022: Nařízení N1/2022 o udržování sjízdnosti a schůdnosti místních komunikací na území města Čelákovic</t>
  </si>
  <si>
    <t>1116322239</t>
  </si>
  <si>
    <t>1/2010</t>
  </si>
  <si>
    <t>nařízení N2/2010 o odtahu vozidel a stanovení maximální ceny za nucený odtah</t>
  </si>
  <si>
    <t>2011-01-19</t>
  </si>
  <si>
    <t xml:space="preserve">pozemní komunikace - zákaz stání a odstavení </t>
  </si>
  <si>
    <t xml:space="preserve">zákon č. 13/1997 Sb., o pozemních komunikacích - § 23 odst. 3 </t>
  </si>
  <si>
    <t>3/2022: Nařízení města N2/2022 kterým se zrušuje nařízení č. N2/2010 o odtahu vozidel a stanovení maximální ceny za nucený odtah; 3/2022: Nařízení města N2/2022 kterým se zrušuje nařízení č. N2/2010 o odtahu vozidel a stanovení maximální ceny za nucený odtah; 3/2022: Nařízení města N2/2022 kterým se zrušuje nařízení č. N2/2010 o odtahu vozidel a stanovení maximální ceny za nucený odtah</t>
  </si>
  <si>
    <t>1116313876</t>
  </si>
  <si>
    <t>1/2022</t>
  </si>
  <si>
    <t>obecně závazná vyhláška města Čelákovic č. E1/2022 o regulaci provozování hazardních her</t>
  </si>
  <si>
    <t>2022-12-30</t>
  </si>
  <si>
    <t>hazardní hry</t>
  </si>
  <si>
    <t xml:space="preserve">zákon č. 186/2016 Sb., o hazardních hrách - § 12 </t>
  </si>
  <si>
    <t xml:space="preserve">1/2019: Obecně závazná vyhláška E1/2019 města Čelákovic o regulaci provozování hazardních her          </t>
  </si>
  <si>
    <t>1116305919</t>
  </si>
  <si>
    <t>22/1994</t>
  </si>
  <si>
    <t>VÝMAZ</t>
  </si>
  <si>
    <t>-</t>
  </si>
  <si>
    <t>1023161141</t>
  </si>
  <si>
    <t>1/2005</t>
  </si>
  <si>
    <t>1023156863</t>
  </si>
  <si>
    <t>4/2015</t>
  </si>
  <si>
    <t>Obecně závazná vyhláška E 4/2015 města Čelákovic, o místních poplatcích</t>
  </si>
  <si>
    <t>místní poplatek ze psů; místní poplatek za užívání veřejného prostranství; místní poplatek za obecní systém odpadového hospodářství</t>
  </si>
  <si>
    <t>zákon č. 565/1990 Sb., o místních poplatcích - § 14 - ze psů; zákon č. 565/1990 Sb., o místních poplatcích - § 14 - za užívání veřejného prostranství; zákon č. 565/1990 Sb., o místních poplatcích - § 14 - za obecní systém odpadového hospodářství</t>
  </si>
  <si>
    <t>5/2023: Obecně závazná vyhláška města Čelákovic  o místním poplatku ze psů</t>
  </si>
  <si>
    <t>1023055640</t>
  </si>
  <si>
    <t>3/2014</t>
  </si>
  <si>
    <t>Obecně závazná vyhláška E 3/2014 města Čelákovic, kterou se mění Obecně závazná vyhláška E 4/2011, kterou se stanovují pravidla pro pohyb psů v Čelákovicích a vymezují se prostory pro volné pobíhání psů</t>
  </si>
  <si>
    <t>2014-08-01</t>
  </si>
  <si>
    <t>pohyb psů</t>
  </si>
  <si>
    <t>zákon č. 246/1992 Sb., na ochranu zvířat proti týrání - § 24 odst. 2</t>
  </si>
  <si>
    <t xml:space="preserve">4/2011: Obecně závazná vyhláška E 4/2011 města Čelákovic, kterou se stanovují pravidla pro pohyb psů v Čelákovicích a vymezují se prostory pro volné pobíhání psů </t>
  </si>
  <si>
    <t>1023049412</t>
  </si>
  <si>
    <t>4/2011</t>
  </si>
  <si>
    <t xml:space="preserve">Obecně závazná vyhláška E 4/2011 města Čelákovic, kterou se stanovují pravidla pro pohyb psů v Čelákovicích a vymezují se prostory pro volné pobíhání psů </t>
  </si>
  <si>
    <t>2012-01-01</t>
  </si>
  <si>
    <t>3/2014: Obecně závazná vyhláška E 3/2014 města Čelákovic, kterou se mění Obecně závazná vyhláška E 4/2011, kterou se stanovují pravidla pro pohyb psů v Čelákovicích a vymezují se prostory pro volné pobíhání psů</t>
  </si>
  <si>
    <t>1023047518</t>
  </si>
  <si>
    <t>2/2016</t>
  </si>
  <si>
    <t>Obecně závazná vyhláška E2/2016 města Čelákovic, o stanovení školských obvodů základních škol zřízených městem Čelákovice</t>
  </si>
  <si>
    <t>2017-01-01</t>
  </si>
  <si>
    <t>školské obvody - mateřské školy</t>
  </si>
  <si>
    <t>zákon č. 561/2004 Sb., školský zákon - § 179 odst. 3 a § 178 odst. 2 písm. b)</t>
  </si>
  <si>
    <t>1023031085</t>
  </si>
  <si>
    <t>2/2019</t>
  </si>
  <si>
    <t xml:space="preserve">Obecně závazná vyhláška E2/2019. kterou se mění obecně závazná vyhláška č. E1/2004 a ruší obecně závazná vyhláška č. E1/2014 a č. E6/2006 Zrušuje E1/2014 a E6/2006                              </t>
  </si>
  <si>
    <t>2019-03-20</t>
  </si>
  <si>
    <t>obecní policie</t>
  </si>
  <si>
    <t xml:space="preserve">zákon č. 553/1991 Sb., o obecní policii - § 1 odst. 1 </t>
  </si>
  <si>
    <t>1/2004: Obecně závazná vyhláška E 1/2004  města Čelákovic, kterou se zřizuje městská policie v Čelákovicích</t>
  </si>
  <si>
    <t>1023027332</t>
  </si>
  <si>
    <t>1/2021</t>
  </si>
  <si>
    <t>Obecně závazná vyhláška E1/2021 města Čelákovic, kterou se mění Obecně závazná vyhláška E2/2016 města Čelákovic, o stanovení školských obvodů mateřských škol zřízených městem Čelákovice</t>
  </si>
  <si>
    <t>2021-06-24</t>
  </si>
  <si>
    <t>1023022597</t>
  </si>
  <si>
    <t>1/2016</t>
  </si>
  <si>
    <t xml:space="preserve">Obecně závazná vyhláška E1/2016 města Čelákovic, o veřejném pořádku a čistotě ve městě      </t>
  </si>
  <si>
    <t>2016-10-19</t>
  </si>
  <si>
    <t>veřejný pořádek - údržba a ochrana veřejné zeleně; veřejný pořádek - jiné; noční klid; veřejný pořádek - podmínky pro pořádání veřejně přístupných akcí; veřejný pořádek - plakátování</t>
  </si>
  <si>
    <t>zákon č. 128/2000 Sb., o obcích - § 10 písm. c) - údržba a ochrana veřejné zeleně; zákon č. 128/2000 Sb., o obcích - § 10 písm. c) - jiné; zákon č. 251/2016 Sb., o některých přestupcích - § 5 odst. 7; zákon č. 128/2000 Sb., o obcích - § 10 písm. b) - podmínky pro pořádání veřejně přístupných akcí; zákon č. 128/2000 Sb., o obcích - § 10 písm. c) - plakátování</t>
  </si>
  <si>
    <t>993960522</t>
  </si>
  <si>
    <t>1/2017</t>
  </si>
  <si>
    <t>Obecně závazná vyhláška E1/2017 města Čelákovic, kterou se vydává Požární řád města Čelákovic</t>
  </si>
  <si>
    <t>2017-10-25</t>
  </si>
  <si>
    <t>požární ochrana - požární řád</t>
  </si>
  <si>
    <t>zákon č. 133/1985 Sb., o požární ochraně - § 29 odst. 1 písm. o) bod 1</t>
  </si>
  <si>
    <t>990368118</t>
  </si>
  <si>
    <t>3/2021</t>
  </si>
  <si>
    <t>Obecně závazná vyhláška města Čelákovic č.E3/2021, o místním poplatku za obecní systém odpadového hospodářství</t>
  </si>
  <si>
    <t>2022-01-01</t>
  </si>
  <si>
    <t>4/2022: Obecně závazná vyhláška E2/2022, kterou se mění obecně závazná vyhláška č. E3/2021 o místním poplatku za obecní systém odpadového hospodářství</t>
  </si>
  <si>
    <t>990358727</t>
  </si>
  <si>
    <t>2/2021</t>
  </si>
  <si>
    <t>Obecně závazná vyhláška města Čelákovice č. E2/2021 o stanovení obecního systému odpadového hospodářství</t>
  </si>
  <si>
    <t>990349926</t>
  </si>
  <si>
    <t>1/2019</t>
  </si>
  <si>
    <t xml:space="preserve">Obecně závazná vyhláška E1/2019 města Čelákovic o regulaci provozování hazardních her          </t>
  </si>
  <si>
    <t>2019-03-01</t>
  </si>
  <si>
    <t>1/2022: obecně závazná vyhláška města Čelákovic č. E1/2022 o regulaci provozování hazardních her; 1/2022: obecně závazná vyhláška města Čelákovic č. E1/2022 o regulaci provozování hazardních her; 1/2022: obecně závazná vyhláška města Čelákovic č. E1/2022 o regulaci provozování hazardních her; 1/2022: obecně závazná vyhláška města Čelákovic č. E1/2022 o regulaci provozování hazardních her; 1/2022: obecně závazná vyhláška města Čelákovic č. E1/2022 o regulaci provozování hazardních her; 1/2022: obecně závazná vyhláška města Čelákovic č. E1/2022 o regulaci provozování hazardních her</t>
  </si>
  <si>
    <t>990315337</t>
  </si>
  <si>
    <t>6/2019</t>
  </si>
  <si>
    <t>Obecně závazná vyhláška města Čelákovic č. E /2019, o místním poplatku z pobytu</t>
  </si>
  <si>
    <t>2020-01-01</t>
  </si>
  <si>
    <t>4/2023: Obecně závazná vyhláška města Čelákovic  o místním poplatku z pobytu; 4/2023: Obecně závazná vyhláška města Čelákovic  o místním poplatku z pobytu</t>
  </si>
  <si>
    <t>990309654</t>
  </si>
  <si>
    <t>4/2019</t>
  </si>
  <si>
    <t>Obecně závazná vyhláška E4/2019 města Čelákovic, k zabezpečení místních záležitostí veřejného pořádku na veřejných prostranstvích, kterou se reguluje používání zábavní pyrotechniky</t>
  </si>
  <si>
    <t>2019-12-05</t>
  </si>
  <si>
    <t>veřejný pořádek - pyrotechnika</t>
  </si>
  <si>
    <t>zákon č. 128/2000 Sb., o obcích - § 10 písm. a) - pyrotechnika</t>
  </si>
  <si>
    <t>6/2025: Obecně závazná vyhláška města Čelákovice o regulaci zacházení s pyrotechnickými výrobky</t>
  </si>
  <si>
    <t>990305125</t>
  </si>
  <si>
    <t>3/2011</t>
  </si>
  <si>
    <t>Obecně závazná vyhláška E 3/2011 města Čelákovic, o zákazu podávání a konzumace alkoholických nápojů  na veřejném prostranství</t>
  </si>
  <si>
    <t>2011-10-01</t>
  </si>
  <si>
    <t>alkohol - zákaz konzumace</t>
  </si>
  <si>
    <t>zákon č. 65/2017 Sb., o ochraně zdraví před škodlivými účinky návykových látek - § 17 odst. 2 písm. a)</t>
  </si>
  <si>
    <t>5/2025: Obecně závazná vyhláška města Čelákovic o zákazu konzumace alkoholických nápojů na veřejných prostranstvích; 5/2025: Obecně závazná vyhláška města Čelákovic o zákazu konzumace alkoholických nápojů na veřejných prostranstvích; 5/2025: Obecně závazná vyhláška města Čelákovic o zákazu konzumace alkoholických nápojů na veřejných prostranstvích</t>
  </si>
  <si>
    <t>990296407</t>
  </si>
  <si>
    <t>1/2004</t>
  </si>
  <si>
    <t>Obecně závazná vyhláška E 1/2004  města Čelákovic, kterou se zřizuje městská policie v Čelákovicích</t>
  </si>
  <si>
    <t>2004-08-01</t>
  </si>
  <si>
    <t xml:space="preserve">2/2019: Obecně závazná vyhláška E2/2019. kterou se mění obecně závazná vyhláška č. E1/2004 a ruší obecně závazná vyhláška č. E1/2014 a č. E6/2006 Zrušuje E1/2014 a E6/2006                              </t>
  </si>
  <si>
    <t>990284175</t>
  </si>
  <si>
    <t>2/2003</t>
  </si>
  <si>
    <t>Vyhláška E2/2003 města Čelákovic, kterou se stanoví podmínky k zabezpečení požární ochrany     při akcích, kterých se zúčastní větší počet osob</t>
  </si>
  <si>
    <t>2003-11-01</t>
  </si>
  <si>
    <t>požární ochrana - podmínky při akcích</t>
  </si>
  <si>
    <t>zákon č. 133/1985 Sb., o požární ochraně - § 29 odst. 1 písm. o) bod 2</t>
  </si>
  <si>
    <t>990268804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</si>
</sst>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46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8.7109375" customWidth="1"/>
    <col min="2" max="2" width="10.7109375" customWidth="1"/>
    <col min="3" max="3" width="9.7109375" customWidth="1"/>
    <col min="4" max="4" width="18.7109375" customWidth="1"/>
    <col min="5" max="5" width="9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70.7109375" customWidth="1"/>
    <col min="14" max="14" width="70.7109375" customWidth="1"/>
    <col min="15" max="15" width="70.7109375" customWidth="1"/>
    <col min="16" max="16" width="70.7109375" customWidth="1"/>
    <col min="17" max="17" width="70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46001</v>
      </c>
      <c r="I2" s="1">
        <v>46006.62048755497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HYPERLINK("https://sbirkapp.gov.cz/detail/SPPFCR6DTNUYPIF2", "https://sbirkapp.gov.cz/detail/SPPFCR6DTNUYPIF2")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46001</v>
      </c>
      <c r="I3" s="1">
        <v>46006.61575284159</v>
      </c>
      <c r="J3" t="s">
        <v>30</v>
      </c>
      <c r="K3" t="s">
        <v>31</v>
      </c>
      <c r="M3" t="s">
        <v>38</v>
      </c>
      <c r="N3" t="s">
        <v>39</v>
      </c>
      <c r="P3" t="s">
        <v>40</v>
      </c>
      <c r="S3" t="b">
        <v>1</v>
      </c>
      <c r="U3" s="2">
        <f>HYPERLINK("https://sbirkapp.gov.cz/detail/SPPKX5DVGYFRJWXI", "https://sbirkapp.gov.cz/detail/SPPKX5DVGYFRJWXI")</f>
        <v>0</v>
      </c>
      <c r="V3" t="s">
        <v>41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42</v>
      </c>
      <c r="F4" t="s">
        <v>28</v>
      </c>
      <c r="G4" t="s">
        <v>43</v>
      </c>
      <c r="H4" s="1">
        <v>46001</v>
      </c>
      <c r="I4" s="1">
        <v>46006.61048121114</v>
      </c>
      <c r="J4" t="s">
        <v>30</v>
      </c>
      <c r="K4" t="s">
        <v>31</v>
      </c>
      <c r="M4" t="s">
        <v>44</v>
      </c>
      <c r="N4" t="s">
        <v>45</v>
      </c>
      <c r="P4" t="s">
        <v>46</v>
      </c>
      <c r="S4" t="b">
        <v>1</v>
      </c>
      <c r="U4" s="2">
        <f>HYPERLINK("https://sbirkapp.gov.cz/detail/SPPLR5OGGUEJGIDU", "https://sbirkapp.gov.cz/detail/SPPLR5OGGUEJGIDU")</f>
        <v>0</v>
      </c>
      <c r="V4" t="s">
        <v>47</v>
      </c>
      <c r="W4">
        <v>3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48</v>
      </c>
      <c r="F5" t="s">
        <v>28</v>
      </c>
      <c r="G5" t="s">
        <v>49</v>
      </c>
      <c r="H5" s="1">
        <v>46001</v>
      </c>
      <c r="I5" s="1">
        <v>46006.6067808076</v>
      </c>
      <c r="J5" t="s">
        <v>30</v>
      </c>
      <c r="K5" t="s">
        <v>31</v>
      </c>
      <c r="M5" t="s">
        <v>50</v>
      </c>
      <c r="N5" t="s">
        <v>51</v>
      </c>
      <c r="P5" t="s">
        <v>52</v>
      </c>
      <c r="S5" t="b">
        <v>1</v>
      </c>
      <c r="U5" s="2">
        <f>HYPERLINK("https://sbirkapp.gov.cz/detail/SPP3RREXC6XAFKXA", "https://sbirkapp.gov.cz/detail/SPP3RREXC6XAFKXA")</f>
        <v>0</v>
      </c>
      <c r="V5" t="s">
        <v>53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54</v>
      </c>
      <c r="F6" t="s">
        <v>55</v>
      </c>
      <c r="G6" t="s">
        <v>56</v>
      </c>
      <c r="H6" s="1">
        <v>46000</v>
      </c>
      <c r="I6" s="1">
        <v>46006.52012735429</v>
      </c>
      <c r="J6" t="s">
        <v>57</v>
      </c>
      <c r="K6" t="s">
        <v>31</v>
      </c>
      <c r="M6" t="s">
        <v>58</v>
      </c>
      <c r="N6" t="s">
        <v>59</v>
      </c>
      <c r="P6" t="s">
        <v>60</v>
      </c>
      <c r="S6" t="b">
        <v>1</v>
      </c>
      <c r="U6" s="2">
        <f>HYPERLINK("https://sbirkapp.gov.cz/detail/SPPDJWJPDMXZ43W2", "https://sbirkapp.gov.cz/detail/SPPDJWJPDMXZ43W2")</f>
        <v>0</v>
      </c>
      <c r="V6" t="s">
        <v>61</v>
      </c>
      <c r="W6">
        <v>3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62</v>
      </c>
      <c r="F7" t="s">
        <v>55</v>
      </c>
      <c r="G7" t="s">
        <v>63</v>
      </c>
      <c r="H7" s="1">
        <v>46000</v>
      </c>
      <c r="I7" s="1">
        <v>46006.51853156589</v>
      </c>
      <c r="J7" t="s">
        <v>30</v>
      </c>
      <c r="K7" t="s">
        <v>31</v>
      </c>
      <c r="M7" t="s">
        <v>64</v>
      </c>
      <c r="N7" t="s">
        <v>65</v>
      </c>
      <c r="P7" t="s">
        <v>66</v>
      </c>
      <c r="S7" t="b">
        <v>1</v>
      </c>
      <c r="U7" s="2">
        <f>HYPERLINK("https://sbirkapp.gov.cz/detail/SPPGBKNGDLPEAZJI", "https://sbirkapp.gov.cz/detail/SPPGBKNGDLPEAZJI")</f>
        <v>0</v>
      </c>
      <c r="V7" t="s">
        <v>67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68</v>
      </c>
      <c r="F8" t="s">
        <v>55</v>
      </c>
      <c r="G8" t="s">
        <v>69</v>
      </c>
      <c r="H8" s="1">
        <v>45734</v>
      </c>
      <c r="I8" s="1">
        <v>45735.68572023878</v>
      </c>
      <c r="J8" t="s">
        <v>70</v>
      </c>
      <c r="K8" t="s">
        <v>31</v>
      </c>
      <c r="M8" t="s">
        <v>64</v>
      </c>
      <c r="N8" t="s">
        <v>65</v>
      </c>
      <c r="P8" t="s">
        <v>71</v>
      </c>
      <c r="R8" t="s">
        <v>72</v>
      </c>
      <c r="S8" t="b">
        <v>0</v>
      </c>
      <c r="T8" s="1">
        <v>46023</v>
      </c>
      <c r="U8" s="2">
        <f>HYPERLINK("https://sbirkapp.gov.cz/detail/SPPV4AILYWJVUHRA", "https://sbirkapp.gov.cz/detail/SPPV4AILYWJVUHRA")</f>
        <v>0</v>
      </c>
      <c r="V8" t="s">
        <v>73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74</v>
      </c>
      <c r="F9" t="s">
        <v>28</v>
      </c>
      <c r="G9" t="s">
        <v>75</v>
      </c>
      <c r="H9" s="1">
        <v>45637</v>
      </c>
      <c r="I9" s="1">
        <v>45638.62754043913</v>
      </c>
      <c r="J9" t="s">
        <v>76</v>
      </c>
      <c r="K9" t="s">
        <v>31</v>
      </c>
      <c r="M9" t="s">
        <v>32</v>
      </c>
      <c r="N9" t="s">
        <v>33</v>
      </c>
      <c r="P9" t="s">
        <v>77</v>
      </c>
      <c r="R9" t="s">
        <v>78</v>
      </c>
      <c r="S9" t="b">
        <v>0</v>
      </c>
      <c r="T9" s="1">
        <v>46023</v>
      </c>
      <c r="U9" s="2">
        <f>HYPERLINK("https://sbirkapp.gov.cz/detail/SPP3UP4D3XWZ5L2E", "https://sbirkapp.gov.cz/detail/SPP3UP4D3XWZ5L2E")</f>
        <v>0</v>
      </c>
      <c r="V9" t="s">
        <v>79</v>
      </c>
      <c r="W9">
        <v>2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80</v>
      </c>
      <c r="F10" t="s">
        <v>28</v>
      </c>
      <c r="G10" t="s">
        <v>81</v>
      </c>
      <c r="H10" s="1">
        <v>45637</v>
      </c>
      <c r="I10" s="1">
        <v>45638.62542661266</v>
      </c>
      <c r="J10" t="s">
        <v>76</v>
      </c>
      <c r="K10" t="s">
        <v>31</v>
      </c>
      <c r="M10" t="s">
        <v>82</v>
      </c>
      <c r="N10" t="s">
        <v>83</v>
      </c>
      <c r="P10" t="s">
        <v>84</v>
      </c>
      <c r="S10" t="b">
        <v>1</v>
      </c>
      <c r="U10" s="2">
        <f>HYPERLINK("https://sbirkapp.gov.cz/detail/SPPGOHXTA437IMT4", "https://sbirkapp.gov.cz/detail/SPPGOHXTA437IMT4")</f>
        <v>0</v>
      </c>
      <c r="V10" t="s">
        <v>85</v>
      </c>
      <c r="W10">
        <v>2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86</v>
      </c>
      <c r="F11" t="s">
        <v>55</v>
      </c>
      <c r="G11" t="s">
        <v>87</v>
      </c>
      <c r="H11" s="1">
        <v>45594</v>
      </c>
      <c r="I11" s="1">
        <v>45595.59612665375</v>
      </c>
      <c r="J11" t="s">
        <v>88</v>
      </c>
      <c r="K11" t="s">
        <v>31</v>
      </c>
      <c r="M11" t="s">
        <v>64</v>
      </c>
      <c r="N11" t="s">
        <v>65</v>
      </c>
      <c r="P11" t="s">
        <v>89</v>
      </c>
      <c r="R11" t="s">
        <v>66</v>
      </c>
      <c r="S11" t="b">
        <v>0</v>
      </c>
      <c r="T11" s="1">
        <v>45748</v>
      </c>
      <c r="U11" s="2">
        <f>HYPERLINK("https://sbirkapp.gov.cz/detail/SPPA6GYWZ6ADHOU2", "https://sbirkapp.gov.cz/detail/SPPA6GYWZ6ADHOU2")</f>
        <v>0</v>
      </c>
      <c r="V11" t="s">
        <v>90</v>
      </c>
      <c r="W11">
        <v>2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91</v>
      </c>
      <c r="F12" t="s">
        <v>55</v>
      </c>
      <c r="G12" t="s">
        <v>92</v>
      </c>
      <c r="H12" s="1">
        <v>45482</v>
      </c>
      <c r="I12" s="1">
        <v>45498.61306655302</v>
      </c>
      <c r="J12" t="s">
        <v>93</v>
      </c>
      <c r="K12" t="s">
        <v>31</v>
      </c>
      <c r="M12" t="s">
        <v>64</v>
      </c>
      <c r="N12" t="s">
        <v>65</v>
      </c>
      <c r="P12" t="s">
        <v>94</v>
      </c>
      <c r="R12" t="s">
        <v>95</v>
      </c>
      <c r="S12" t="b">
        <v>0</v>
      </c>
      <c r="T12" s="1">
        <v>45597</v>
      </c>
      <c r="U12" s="2">
        <f>HYPERLINK("https://sbirkapp.gov.cz/detail/SPPFBDEHVAG7QNG2", "https://sbirkapp.gov.cz/detail/SPPFBDEHVAG7QNG2")</f>
        <v>0</v>
      </c>
      <c r="V12" t="s">
        <v>96</v>
      </c>
      <c r="W12">
        <v>1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97</v>
      </c>
      <c r="F13" t="s">
        <v>28</v>
      </c>
      <c r="G13" t="s">
        <v>98</v>
      </c>
      <c r="H13" s="1">
        <v>45273</v>
      </c>
      <c r="I13" s="1">
        <v>45278.41070285341</v>
      </c>
      <c r="J13" t="s">
        <v>99</v>
      </c>
      <c r="K13" t="s">
        <v>31</v>
      </c>
      <c r="M13" t="s">
        <v>50</v>
      </c>
      <c r="N13" t="s">
        <v>51</v>
      </c>
      <c r="R13" t="s">
        <v>100</v>
      </c>
      <c r="S13" t="b">
        <v>0</v>
      </c>
      <c r="T13" s="1">
        <v>46023</v>
      </c>
      <c r="U13" s="2">
        <f>HYPERLINK("https://sbirkapp.gov.cz/detail/SPPPDPZUJ6DCKOJO", "https://sbirkapp.gov.cz/detail/SPPPDPZUJ6DCKOJO")</f>
        <v>0</v>
      </c>
      <c r="V13" t="s">
        <v>101</v>
      </c>
      <c r="W13">
        <v>2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102</v>
      </c>
      <c r="F14" t="s">
        <v>28</v>
      </c>
      <c r="G14" t="s">
        <v>29</v>
      </c>
      <c r="H14" s="1">
        <v>45273</v>
      </c>
      <c r="I14" s="1">
        <v>45278.40909926682</v>
      </c>
      <c r="J14" t="s">
        <v>99</v>
      </c>
      <c r="K14" t="s">
        <v>31</v>
      </c>
      <c r="M14" t="s">
        <v>32</v>
      </c>
      <c r="N14" t="s">
        <v>33</v>
      </c>
      <c r="P14" t="s">
        <v>103</v>
      </c>
      <c r="R14" t="s">
        <v>104</v>
      </c>
      <c r="S14" t="b">
        <v>0</v>
      </c>
      <c r="T14" s="1">
        <v>45658</v>
      </c>
      <c r="U14" s="2">
        <f>HYPERLINK("https://sbirkapp.gov.cz/detail/SPPQPIOPA5VRXCRI", "https://sbirkapp.gov.cz/detail/SPPQPIOPA5VRXCRI")</f>
        <v>0</v>
      </c>
      <c r="V14" t="s">
        <v>105</v>
      </c>
      <c r="W14">
        <v>1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106</v>
      </c>
      <c r="F15" t="s">
        <v>28</v>
      </c>
      <c r="G15" t="s">
        <v>107</v>
      </c>
      <c r="H15" s="1">
        <v>45273</v>
      </c>
      <c r="I15" s="1">
        <v>45278.40690897276</v>
      </c>
      <c r="J15" t="s">
        <v>99</v>
      </c>
      <c r="K15" t="s">
        <v>31</v>
      </c>
      <c r="M15" t="s">
        <v>108</v>
      </c>
      <c r="N15" t="s">
        <v>109</v>
      </c>
      <c r="P15" t="s">
        <v>110</v>
      </c>
      <c r="S15" t="b">
        <v>1</v>
      </c>
      <c r="U15" s="2">
        <f>HYPERLINK("https://sbirkapp.gov.cz/detail/SPPB4DVOH3TBFKEK", "https://sbirkapp.gov.cz/detail/SPPB4DVOH3TBFKEK")</f>
        <v>0</v>
      </c>
      <c r="V15" t="s">
        <v>111</v>
      </c>
      <c r="W15">
        <v>1</v>
      </c>
    </row>
    <row r="16" spans="1:23">
      <c r="A16" t="s">
        <v>23</v>
      </c>
      <c r="B16" t="s">
        <v>24</v>
      </c>
      <c r="C16" t="s">
        <v>25</v>
      </c>
      <c r="D16" t="s">
        <v>26</v>
      </c>
      <c r="E16" t="s">
        <v>112</v>
      </c>
      <c r="F16" t="s">
        <v>28</v>
      </c>
      <c r="G16" t="s">
        <v>113</v>
      </c>
      <c r="H16" s="1">
        <v>45273</v>
      </c>
      <c r="I16" s="1">
        <v>45278.40280211649</v>
      </c>
      <c r="J16" t="s">
        <v>99</v>
      </c>
      <c r="K16" t="s">
        <v>31</v>
      </c>
      <c r="M16" t="s">
        <v>114</v>
      </c>
      <c r="N16" t="s">
        <v>115</v>
      </c>
      <c r="P16" t="s">
        <v>116</v>
      </c>
      <c r="S16" t="b">
        <v>1</v>
      </c>
      <c r="U16" s="2">
        <f>HYPERLINK("https://sbirkapp.gov.cz/detail/SPP6XATP5MMQXYQU", "https://sbirkapp.gov.cz/detail/SPP6XATP5MMQXYQU")</f>
        <v>0</v>
      </c>
      <c r="V16" t="s">
        <v>117</v>
      </c>
      <c r="W16">
        <v>3</v>
      </c>
    </row>
    <row r="17" spans="1:23">
      <c r="A17" t="s">
        <v>23</v>
      </c>
      <c r="B17" t="s">
        <v>24</v>
      </c>
      <c r="C17" t="s">
        <v>25</v>
      </c>
      <c r="D17" t="s">
        <v>26</v>
      </c>
      <c r="E17" t="s">
        <v>118</v>
      </c>
      <c r="F17" t="s">
        <v>55</v>
      </c>
      <c r="G17" t="s">
        <v>119</v>
      </c>
      <c r="H17" s="1">
        <v>45244</v>
      </c>
      <c r="I17" s="1">
        <v>45259.4072079786</v>
      </c>
      <c r="J17" t="s">
        <v>99</v>
      </c>
      <c r="K17" t="s">
        <v>31</v>
      </c>
      <c r="M17" t="s">
        <v>64</v>
      </c>
      <c r="N17" t="s">
        <v>65</v>
      </c>
      <c r="R17" t="s">
        <v>89</v>
      </c>
      <c r="S17" t="b">
        <v>0</v>
      </c>
      <c r="T17" s="1">
        <v>45505</v>
      </c>
      <c r="U17" s="2">
        <f>HYPERLINK("https://sbirkapp.gov.cz/detail/SPPDUCHF46RTTNK2", "https://sbirkapp.gov.cz/detail/SPPDUCHF46RTTNK2")</f>
        <v>0</v>
      </c>
      <c r="V17" t="s">
        <v>120</v>
      </c>
      <c r="W17">
        <v>1</v>
      </c>
    </row>
    <row r="18" spans="1:23">
      <c r="A18" t="s">
        <v>23</v>
      </c>
      <c r="B18" t="s">
        <v>24</v>
      </c>
      <c r="C18" t="s">
        <v>25</v>
      </c>
      <c r="D18" t="s">
        <v>26</v>
      </c>
      <c r="E18" t="s">
        <v>121</v>
      </c>
      <c r="F18" t="s">
        <v>55</v>
      </c>
      <c r="G18" t="s">
        <v>122</v>
      </c>
      <c r="H18" s="1">
        <v>45244</v>
      </c>
      <c r="I18" s="1">
        <v>45259.40560103264</v>
      </c>
      <c r="J18" t="s">
        <v>99</v>
      </c>
      <c r="K18" t="s">
        <v>31</v>
      </c>
      <c r="M18" t="s">
        <v>64</v>
      </c>
      <c r="N18" t="s">
        <v>65</v>
      </c>
      <c r="P18" t="s">
        <v>123</v>
      </c>
      <c r="R18" t="s">
        <v>89</v>
      </c>
      <c r="S18" t="b">
        <v>0</v>
      </c>
      <c r="T18" s="1">
        <v>45505</v>
      </c>
      <c r="U18" s="2">
        <f>HYPERLINK("https://sbirkapp.gov.cz/detail/SPP5UWFVJ7F2PVLQ", "https://sbirkapp.gov.cz/detail/SPP5UWFVJ7F2PVLQ")</f>
        <v>0</v>
      </c>
      <c r="V18" t="s">
        <v>124</v>
      </c>
      <c r="W18">
        <v>1</v>
      </c>
    </row>
    <row r="19" spans="1:23">
      <c r="A19" t="s">
        <v>23</v>
      </c>
      <c r="B19" t="s">
        <v>24</v>
      </c>
      <c r="C19" t="s">
        <v>25</v>
      </c>
      <c r="D19" t="s">
        <v>26</v>
      </c>
      <c r="E19" t="s">
        <v>125</v>
      </c>
      <c r="F19" t="s">
        <v>28</v>
      </c>
      <c r="G19" t="s">
        <v>126</v>
      </c>
      <c r="H19" s="1">
        <v>45105</v>
      </c>
      <c r="I19" s="1">
        <v>45120.39468722896</v>
      </c>
      <c r="J19" t="s">
        <v>99</v>
      </c>
      <c r="K19" t="s">
        <v>31</v>
      </c>
      <c r="M19" t="s">
        <v>82</v>
      </c>
      <c r="N19" t="s">
        <v>83</v>
      </c>
      <c r="P19" t="s">
        <v>127</v>
      </c>
      <c r="R19" t="s">
        <v>128</v>
      </c>
      <c r="S19" t="b">
        <v>0</v>
      </c>
      <c r="T19" s="1">
        <v>45658</v>
      </c>
      <c r="U19" s="2">
        <f>HYPERLINK("https://sbirkapp.gov.cz/detail/SPPOKQNRGAV4E22U", "https://sbirkapp.gov.cz/detail/SPPOKQNRGAV4E22U")</f>
        <v>0</v>
      </c>
      <c r="V19" t="s">
        <v>129</v>
      </c>
      <c r="W19">
        <v>1</v>
      </c>
    </row>
    <row r="20" spans="1:23">
      <c r="A20" t="s">
        <v>23</v>
      </c>
      <c r="B20" t="s">
        <v>24</v>
      </c>
      <c r="C20" t="s">
        <v>25</v>
      </c>
      <c r="D20" t="s">
        <v>26</v>
      </c>
      <c r="E20" t="s">
        <v>130</v>
      </c>
      <c r="F20" t="s">
        <v>55</v>
      </c>
      <c r="G20" t="s">
        <v>131</v>
      </c>
      <c r="H20" s="1">
        <v>42136</v>
      </c>
      <c r="I20" s="1">
        <v>44963.56111289302</v>
      </c>
      <c r="J20" t="s">
        <v>132</v>
      </c>
      <c r="K20" t="s">
        <v>133</v>
      </c>
      <c r="L20" s="1">
        <v>42136</v>
      </c>
      <c r="M20" t="s">
        <v>134</v>
      </c>
      <c r="N20" t="s">
        <v>135</v>
      </c>
      <c r="S20" t="b">
        <v>1</v>
      </c>
      <c r="U20" s="2">
        <f>HYPERLINK("https://sbirkapp.gov.cz/detail/SPPUIYCKMDJ3CDPG", "https://sbirkapp.gov.cz/detail/SPPUIYCKMDJ3CDPG")</f>
        <v>0</v>
      </c>
      <c r="V20" t="s">
        <v>136</v>
      </c>
      <c r="W20">
        <v>1</v>
      </c>
    </row>
    <row r="21" spans="1:23">
      <c r="A21" t="s">
        <v>23</v>
      </c>
      <c r="B21" t="s">
        <v>24</v>
      </c>
      <c r="C21" t="s">
        <v>25</v>
      </c>
      <c r="D21" t="s">
        <v>26</v>
      </c>
      <c r="E21" t="s">
        <v>137</v>
      </c>
      <c r="F21" t="s">
        <v>55</v>
      </c>
      <c r="G21" t="s">
        <v>138</v>
      </c>
      <c r="H21" s="1">
        <v>42038</v>
      </c>
      <c r="I21" s="1">
        <v>44963.55900868057</v>
      </c>
      <c r="J21" t="s">
        <v>139</v>
      </c>
      <c r="K21" t="s">
        <v>133</v>
      </c>
      <c r="L21" s="1">
        <v>42038</v>
      </c>
      <c r="M21" t="s">
        <v>140</v>
      </c>
      <c r="N21" t="s">
        <v>141</v>
      </c>
      <c r="S21" t="b">
        <v>1</v>
      </c>
      <c r="U21" s="2">
        <f>HYPERLINK("https://sbirkapp.gov.cz/detail/SPPULRVVKDYFZV74", "https://sbirkapp.gov.cz/detail/SPPULRVVKDYFZV74")</f>
        <v>0</v>
      </c>
      <c r="V21" t="s">
        <v>142</v>
      </c>
      <c r="W21">
        <v>2</v>
      </c>
    </row>
    <row r="22" spans="1:23">
      <c r="A22" t="s">
        <v>23</v>
      </c>
      <c r="B22" t="s">
        <v>24</v>
      </c>
      <c r="C22" t="s">
        <v>25</v>
      </c>
      <c r="D22" t="s">
        <v>26</v>
      </c>
      <c r="E22" t="s">
        <v>143</v>
      </c>
      <c r="F22" t="s">
        <v>55</v>
      </c>
      <c r="G22" t="s">
        <v>144</v>
      </c>
      <c r="H22" s="1">
        <v>38943</v>
      </c>
      <c r="I22" s="1">
        <v>44963.55690615542</v>
      </c>
      <c r="J22" t="s">
        <v>145</v>
      </c>
      <c r="K22" t="s">
        <v>133</v>
      </c>
      <c r="L22" s="1">
        <v>38943</v>
      </c>
      <c r="M22" t="s">
        <v>64</v>
      </c>
      <c r="N22" t="s">
        <v>65</v>
      </c>
      <c r="R22" t="s">
        <v>146</v>
      </c>
      <c r="S22" t="b">
        <v>0</v>
      </c>
      <c r="T22" s="1">
        <v>45292</v>
      </c>
      <c r="U22" s="2">
        <f>HYPERLINK("https://sbirkapp.gov.cz/detail/SPP5BFY62CC77DV6", "https://sbirkapp.gov.cz/detail/SPP5BFY62CC77DV6")</f>
        <v>0</v>
      </c>
      <c r="V22" t="s">
        <v>147</v>
      </c>
      <c r="W22">
        <v>1</v>
      </c>
    </row>
    <row r="23" spans="1:23">
      <c r="A23" t="s">
        <v>23</v>
      </c>
      <c r="B23" t="s">
        <v>24</v>
      </c>
      <c r="C23" t="s">
        <v>25</v>
      </c>
      <c r="D23" t="s">
        <v>26</v>
      </c>
      <c r="E23" t="s">
        <v>148</v>
      </c>
      <c r="F23" t="s">
        <v>28</v>
      </c>
      <c r="G23" t="s">
        <v>149</v>
      </c>
      <c r="H23" s="1">
        <v>44902</v>
      </c>
      <c r="I23" s="1">
        <v>44914.34265035872</v>
      </c>
      <c r="J23" t="s">
        <v>150</v>
      </c>
      <c r="K23" t="s">
        <v>31</v>
      </c>
      <c r="M23" t="s">
        <v>32</v>
      </c>
      <c r="N23" t="s">
        <v>33</v>
      </c>
      <c r="O23" t="s">
        <v>103</v>
      </c>
      <c r="R23" t="s">
        <v>78</v>
      </c>
      <c r="S23" t="b">
        <v>0</v>
      </c>
      <c r="T23" s="1">
        <v>46023</v>
      </c>
      <c r="U23" s="2">
        <f>HYPERLINK("https://sbirkapp.gov.cz/detail/SPP5BBL3T2FOXXRW", "https://sbirkapp.gov.cz/detail/SPP5BBL3T2FOXXRW")</f>
        <v>0</v>
      </c>
      <c r="V23" t="s">
        <v>151</v>
      </c>
      <c r="W23">
        <v>4</v>
      </c>
    </row>
    <row r="24" spans="1:23">
      <c r="A24" t="s">
        <v>23</v>
      </c>
      <c r="B24" t="s">
        <v>24</v>
      </c>
      <c r="C24" t="s">
        <v>25</v>
      </c>
      <c r="D24" t="s">
        <v>26</v>
      </c>
      <c r="E24" t="s">
        <v>152</v>
      </c>
      <c r="F24" t="s">
        <v>55</v>
      </c>
      <c r="G24" t="s">
        <v>153</v>
      </c>
      <c r="H24" s="1">
        <v>44908</v>
      </c>
      <c r="I24" s="1">
        <v>44914.31846734839</v>
      </c>
      <c r="J24" t="s">
        <v>154</v>
      </c>
      <c r="K24" t="s">
        <v>31</v>
      </c>
      <c r="M24" t="s">
        <v>134</v>
      </c>
      <c r="N24" t="s">
        <v>135</v>
      </c>
      <c r="P24" t="s">
        <v>155</v>
      </c>
      <c r="S24" t="b">
        <v>1</v>
      </c>
      <c r="U24" s="2">
        <f>HYPERLINK("https://sbirkapp.gov.cz/detail/SPPIAGVLKKMNN32K", "https://sbirkapp.gov.cz/detail/SPPIAGVLKKMNN32K")</f>
        <v>0</v>
      </c>
      <c r="V24" t="s">
        <v>156</v>
      </c>
      <c r="W24">
        <v>3</v>
      </c>
    </row>
    <row r="25" spans="1:23">
      <c r="A25" t="s">
        <v>23</v>
      </c>
      <c r="B25" t="s">
        <v>24</v>
      </c>
      <c r="C25" t="s">
        <v>25</v>
      </c>
      <c r="D25" t="s">
        <v>26</v>
      </c>
      <c r="E25" t="s">
        <v>157</v>
      </c>
      <c r="F25" t="s">
        <v>55</v>
      </c>
      <c r="G25" t="s">
        <v>158</v>
      </c>
      <c r="H25" s="1">
        <v>44908</v>
      </c>
      <c r="I25" s="1">
        <v>44914.31740874771</v>
      </c>
      <c r="J25" t="s">
        <v>154</v>
      </c>
      <c r="K25" t="s">
        <v>31</v>
      </c>
      <c r="M25" t="s">
        <v>159</v>
      </c>
      <c r="N25" t="s">
        <v>160</v>
      </c>
      <c r="P25" t="s">
        <v>161</v>
      </c>
      <c r="R25" t="s">
        <v>162</v>
      </c>
      <c r="S25" t="b">
        <v>0</v>
      </c>
      <c r="T25" s="1">
        <v>46006</v>
      </c>
      <c r="U25" s="2">
        <f>HYPERLINK("https://sbirkapp.gov.cz/detail/SPPEZ5QUI7MCC5TG", "https://sbirkapp.gov.cz/detail/SPPEZ5QUI7MCC5TG")</f>
        <v>0</v>
      </c>
      <c r="V25" t="s">
        <v>163</v>
      </c>
      <c r="W25">
        <v>2</v>
      </c>
    </row>
    <row r="26" spans="1:23">
      <c r="A26" t="s">
        <v>23</v>
      </c>
      <c r="B26" t="s">
        <v>24</v>
      </c>
      <c r="C26" t="s">
        <v>25</v>
      </c>
      <c r="D26" t="s">
        <v>26</v>
      </c>
      <c r="E26" t="s">
        <v>164</v>
      </c>
      <c r="F26" t="s">
        <v>55</v>
      </c>
      <c r="G26" t="s">
        <v>165</v>
      </c>
      <c r="H26" s="1">
        <v>42262</v>
      </c>
      <c r="I26" s="1">
        <v>44910.39813035305</v>
      </c>
      <c r="J26" t="s">
        <v>166</v>
      </c>
      <c r="K26" t="s">
        <v>133</v>
      </c>
      <c r="L26" s="1">
        <v>42262</v>
      </c>
      <c r="M26" t="s">
        <v>159</v>
      </c>
      <c r="N26" t="s">
        <v>160</v>
      </c>
      <c r="R26" t="s">
        <v>167</v>
      </c>
      <c r="S26" t="b">
        <v>0</v>
      </c>
      <c r="T26" s="1">
        <v>44914</v>
      </c>
      <c r="U26" s="2">
        <f>HYPERLINK("https://sbirkapp.gov.cz/detail/SPP4Y3IB7GGWOXA6", "https://sbirkapp.gov.cz/detail/SPP4Y3IB7GGWOXA6")</f>
        <v>0</v>
      </c>
      <c r="V26" t="s">
        <v>168</v>
      </c>
      <c r="W26">
        <v>1</v>
      </c>
    </row>
    <row r="27" spans="1:23">
      <c r="A27" t="s">
        <v>23</v>
      </c>
      <c r="B27" t="s">
        <v>24</v>
      </c>
      <c r="C27" t="s">
        <v>25</v>
      </c>
      <c r="D27" t="s">
        <v>26</v>
      </c>
      <c r="E27" t="s">
        <v>169</v>
      </c>
      <c r="F27" t="s">
        <v>55</v>
      </c>
      <c r="G27" t="s">
        <v>170</v>
      </c>
      <c r="H27" s="1">
        <v>40547</v>
      </c>
      <c r="I27" s="1">
        <v>44910.38678575149</v>
      </c>
      <c r="J27" t="s">
        <v>171</v>
      </c>
      <c r="K27" t="s">
        <v>133</v>
      </c>
      <c r="L27" s="1">
        <v>40547</v>
      </c>
      <c r="M27" t="s">
        <v>172</v>
      </c>
      <c r="N27" t="s">
        <v>173</v>
      </c>
      <c r="R27" t="s">
        <v>174</v>
      </c>
      <c r="S27" t="b">
        <v>0</v>
      </c>
      <c r="T27" s="1">
        <v>44914</v>
      </c>
      <c r="U27" s="2">
        <f>HYPERLINK("https://sbirkapp.gov.cz/detail/SPPHESAK2NZOXIHK", "https://sbirkapp.gov.cz/detail/SPPHESAK2NZOXIHK")</f>
        <v>0</v>
      </c>
      <c r="V27" t="s">
        <v>175</v>
      </c>
      <c r="W27">
        <v>2</v>
      </c>
    </row>
    <row r="28" spans="1:23">
      <c r="A28" t="s">
        <v>23</v>
      </c>
      <c r="B28" t="s">
        <v>24</v>
      </c>
      <c r="C28" t="s">
        <v>25</v>
      </c>
      <c r="D28" t="s">
        <v>26</v>
      </c>
      <c r="E28" t="s">
        <v>176</v>
      </c>
      <c r="F28" t="s">
        <v>28</v>
      </c>
      <c r="G28" t="s">
        <v>177</v>
      </c>
      <c r="H28" s="1">
        <v>44902</v>
      </c>
      <c r="I28" s="1">
        <v>44910.37747487686</v>
      </c>
      <c r="J28" t="s">
        <v>178</v>
      </c>
      <c r="K28" t="s">
        <v>31</v>
      </c>
      <c r="M28" t="s">
        <v>179</v>
      </c>
      <c r="N28" t="s">
        <v>180</v>
      </c>
      <c r="P28" t="s">
        <v>181</v>
      </c>
      <c r="S28" t="b">
        <v>1</v>
      </c>
      <c r="U28" s="2">
        <f>HYPERLINK("https://sbirkapp.gov.cz/detail/SPPQJVAHNVL3OOTI", "https://sbirkapp.gov.cz/detail/SPPQJVAHNVL3OOTI")</f>
        <v>0</v>
      </c>
      <c r="V28" t="s">
        <v>182</v>
      </c>
      <c r="W28">
        <v>6</v>
      </c>
    </row>
    <row r="29" spans="1:23">
      <c r="A29" t="s">
        <v>23</v>
      </c>
      <c r="B29" t="s">
        <v>24</v>
      </c>
      <c r="C29" t="s">
        <v>25</v>
      </c>
      <c r="D29" t="s">
        <v>26</v>
      </c>
      <c r="E29" t="s">
        <v>183</v>
      </c>
      <c r="F29" t="s">
        <v>184</v>
      </c>
      <c r="G29" t="s">
        <v>185</v>
      </c>
      <c r="H29" t="s">
        <v>185</v>
      </c>
      <c r="I29" t="s">
        <v>185</v>
      </c>
      <c r="J29" t="s">
        <v>185</v>
      </c>
      <c r="K29" t="s">
        <v>185</v>
      </c>
      <c r="L29" t="s">
        <v>185</v>
      </c>
      <c r="M29" t="s">
        <v>185</v>
      </c>
      <c r="N29" t="s">
        <v>185</v>
      </c>
      <c r="O29" t="s">
        <v>185</v>
      </c>
      <c r="P29" t="s">
        <v>185</v>
      </c>
      <c r="Q29" t="s">
        <v>185</v>
      </c>
      <c r="R29" t="s">
        <v>185</v>
      </c>
      <c r="S29" t="s">
        <v>185</v>
      </c>
      <c r="T29" t="s">
        <v>185</v>
      </c>
      <c r="U29" t="s">
        <v>185</v>
      </c>
      <c r="V29" t="s">
        <v>186</v>
      </c>
      <c r="W29">
        <v>1</v>
      </c>
    </row>
    <row r="30" spans="1:23">
      <c r="A30" t="s">
        <v>23</v>
      </c>
      <c r="B30" t="s">
        <v>24</v>
      </c>
      <c r="C30" t="s">
        <v>25</v>
      </c>
      <c r="D30" t="s">
        <v>26</v>
      </c>
      <c r="E30" t="s">
        <v>187</v>
      </c>
      <c r="F30" t="s">
        <v>184</v>
      </c>
      <c r="G30" t="s">
        <v>185</v>
      </c>
      <c r="H30" t="s">
        <v>185</v>
      </c>
      <c r="I30" t="s">
        <v>185</v>
      </c>
      <c r="J30" t="s">
        <v>185</v>
      </c>
      <c r="K30" t="s">
        <v>185</v>
      </c>
      <c r="L30" t="s">
        <v>185</v>
      </c>
      <c r="M30" t="s">
        <v>185</v>
      </c>
      <c r="N30" t="s">
        <v>185</v>
      </c>
      <c r="O30" t="s">
        <v>185</v>
      </c>
      <c r="P30" t="s">
        <v>185</v>
      </c>
      <c r="Q30" t="s">
        <v>185</v>
      </c>
      <c r="R30" t="s">
        <v>185</v>
      </c>
      <c r="S30" t="s">
        <v>185</v>
      </c>
      <c r="T30" t="s">
        <v>185</v>
      </c>
      <c r="U30" t="s">
        <v>185</v>
      </c>
      <c r="V30" t="s">
        <v>188</v>
      </c>
      <c r="W30">
        <v>1</v>
      </c>
    </row>
    <row r="31" spans="1:23">
      <c r="A31" t="s">
        <v>23</v>
      </c>
      <c r="B31" t="s">
        <v>24</v>
      </c>
      <c r="C31" t="s">
        <v>25</v>
      </c>
      <c r="D31" t="s">
        <v>26</v>
      </c>
      <c r="E31" t="s">
        <v>189</v>
      </c>
      <c r="F31" t="s">
        <v>28</v>
      </c>
      <c r="G31" t="s">
        <v>190</v>
      </c>
      <c r="H31" s="1">
        <v>42185</v>
      </c>
      <c r="I31" s="1">
        <v>44656.436527095</v>
      </c>
      <c r="J31" t="s">
        <v>166</v>
      </c>
      <c r="K31" t="s">
        <v>133</v>
      </c>
      <c r="L31" s="1">
        <v>42185</v>
      </c>
      <c r="M31" t="s">
        <v>191</v>
      </c>
      <c r="N31" t="s">
        <v>192</v>
      </c>
      <c r="R31" t="s">
        <v>193</v>
      </c>
      <c r="S31" t="b">
        <v>0</v>
      </c>
      <c r="T31" s="1">
        <v>45292</v>
      </c>
      <c r="U31" s="2">
        <f>HYPERLINK("https://sbirkapp.gov.cz/detail/SPPWVN3HTCAGDYRI", "https://sbirkapp.gov.cz/detail/SPPWVN3HTCAGDYRI")</f>
        <v>0</v>
      </c>
      <c r="V31" t="s">
        <v>194</v>
      </c>
      <c r="W31">
        <v>1</v>
      </c>
    </row>
    <row r="32" spans="1:23">
      <c r="A32" t="s">
        <v>23</v>
      </c>
      <c r="B32" t="s">
        <v>24</v>
      </c>
      <c r="C32" t="s">
        <v>25</v>
      </c>
      <c r="D32" t="s">
        <v>26</v>
      </c>
      <c r="E32" t="s">
        <v>195</v>
      </c>
      <c r="F32" t="s">
        <v>28</v>
      </c>
      <c r="G32" t="s">
        <v>196</v>
      </c>
      <c r="H32" s="1">
        <v>41814</v>
      </c>
      <c r="I32" s="1">
        <v>44656.42964595222</v>
      </c>
      <c r="J32" t="s">
        <v>197</v>
      </c>
      <c r="K32" t="s">
        <v>133</v>
      </c>
      <c r="L32" s="1">
        <v>41814</v>
      </c>
      <c r="M32" t="s">
        <v>198</v>
      </c>
      <c r="N32" t="s">
        <v>199</v>
      </c>
      <c r="O32" t="s">
        <v>200</v>
      </c>
      <c r="S32" t="b">
        <v>1</v>
      </c>
      <c r="U32" s="2">
        <f>HYPERLINK("https://sbirkapp.gov.cz/detail/SPP3A5VQKVPVC624", "https://sbirkapp.gov.cz/detail/SPP3A5VQKVPVC624")</f>
        <v>0</v>
      </c>
      <c r="V32" t="s">
        <v>201</v>
      </c>
      <c r="W32">
        <v>2</v>
      </c>
    </row>
    <row r="33" spans="1:23">
      <c r="A33" t="s">
        <v>23</v>
      </c>
      <c r="B33" t="s">
        <v>24</v>
      </c>
      <c r="C33" t="s">
        <v>25</v>
      </c>
      <c r="D33" t="s">
        <v>26</v>
      </c>
      <c r="E33" t="s">
        <v>202</v>
      </c>
      <c r="F33" t="s">
        <v>28</v>
      </c>
      <c r="G33" t="s">
        <v>203</v>
      </c>
      <c r="H33" s="1">
        <v>40875</v>
      </c>
      <c r="I33" s="1">
        <v>44656.4275351369</v>
      </c>
      <c r="J33" t="s">
        <v>204</v>
      </c>
      <c r="K33" t="s">
        <v>133</v>
      </c>
      <c r="L33" s="1">
        <v>40875</v>
      </c>
      <c r="M33" t="s">
        <v>198</v>
      </c>
      <c r="N33" t="s">
        <v>199</v>
      </c>
      <c r="Q33" t="s">
        <v>205</v>
      </c>
      <c r="S33" t="b">
        <v>1</v>
      </c>
      <c r="U33" s="2">
        <f>HYPERLINK("https://sbirkapp.gov.cz/detail/SPPZQ4T22ZY2FPVE", "https://sbirkapp.gov.cz/detail/SPPZQ4T22ZY2FPVE")</f>
        <v>0</v>
      </c>
      <c r="V33" t="s">
        <v>206</v>
      </c>
      <c r="W33">
        <v>2</v>
      </c>
    </row>
    <row r="34" spans="1:23">
      <c r="A34" t="s">
        <v>23</v>
      </c>
      <c r="B34" t="s">
        <v>24</v>
      </c>
      <c r="C34" t="s">
        <v>25</v>
      </c>
      <c r="D34" t="s">
        <v>26</v>
      </c>
      <c r="E34" t="s">
        <v>207</v>
      </c>
      <c r="F34" t="s">
        <v>28</v>
      </c>
      <c r="G34" t="s">
        <v>208</v>
      </c>
      <c r="H34" s="1">
        <v>42699</v>
      </c>
      <c r="I34" s="1">
        <v>44656.41232567024</v>
      </c>
      <c r="J34" t="s">
        <v>209</v>
      </c>
      <c r="K34" t="s">
        <v>133</v>
      </c>
      <c r="L34" s="1">
        <v>42699</v>
      </c>
      <c r="M34" t="s">
        <v>210</v>
      </c>
      <c r="N34" t="s">
        <v>211</v>
      </c>
      <c r="S34" t="b">
        <v>1</v>
      </c>
      <c r="U34" s="2">
        <f>HYPERLINK("https://sbirkapp.gov.cz/detail/SPPJZGYOD7ZLR7VO", "https://sbirkapp.gov.cz/detail/SPPJZGYOD7ZLR7VO")</f>
        <v>0</v>
      </c>
      <c r="V34" t="s">
        <v>212</v>
      </c>
      <c r="W34">
        <v>2</v>
      </c>
    </row>
    <row r="35" spans="1:23">
      <c r="A35" t="s">
        <v>23</v>
      </c>
      <c r="B35" t="s">
        <v>24</v>
      </c>
      <c r="C35" t="s">
        <v>25</v>
      </c>
      <c r="D35" t="s">
        <v>26</v>
      </c>
      <c r="E35" t="s">
        <v>213</v>
      </c>
      <c r="F35" t="s">
        <v>28</v>
      </c>
      <c r="G35" t="s">
        <v>214</v>
      </c>
      <c r="H35" s="1">
        <v>43529</v>
      </c>
      <c r="I35" s="1">
        <v>44656.40917826137</v>
      </c>
      <c r="J35" t="s">
        <v>215</v>
      </c>
      <c r="K35" t="s">
        <v>133</v>
      </c>
      <c r="L35" s="1">
        <v>43529</v>
      </c>
      <c r="M35" t="s">
        <v>216</v>
      </c>
      <c r="N35" t="s">
        <v>217</v>
      </c>
      <c r="O35" t="s">
        <v>218</v>
      </c>
      <c r="S35" t="b">
        <v>1</v>
      </c>
      <c r="U35" s="2">
        <f>HYPERLINK("https://sbirkapp.gov.cz/detail/SPPP4OHMMSQ2IQQC", "https://sbirkapp.gov.cz/detail/SPPP4OHMMSQ2IQQC")</f>
        <v>0</v>
      </c>
      <c r="V35" t="s">
        <v>219</v>
      </c>
      <c r="W35">
        <v>2</v>
      </c>
    </row>
    <row r="36" spans="1:23">
      <c r="A36" t="s">
        <v>23</v>
      </c>
      <c r="B36" t="s">
        <v>24</v>
      </c>
      <c r="C36" t="s">
        <v>25</v>
      </c>
      <c r="D36" t="s">
        <v>26</v>
      </c>
      <c r="E36" t="s">
        <v>220</v>
      </c>
      <c r="F36" t="s">
        <v>28</v>
      </c>
      <c r="G36" t="s">
        <v>221</v>
      </c>
      <c r="H36" s="1">
        <v>44371</v>
      </c>
      <c r="I36" s="1">
        <v>44656.40497799055</v>
      </c>
      <c r="J36" t="s">
        <v>222</v>
      </c>
      <c r="K36" t="s">
        <v>133</v>
      </c>
      <c r="L36" s="1">
        <v>44371</v>
      </c>
      <c r="M36" t="s">
        <v>210</v>
      </c>
      <c r="N36" t="s">
        <v>211</v>
      </c>
      <c r="S36" t="b">
        <v>1</v>
      </c>
      <c r="U36" s="2">
        <f>HYPERLINK("https://sbirkapp.gov.cz/detail/SPPKKYU2Q4ZWY5OI", "https://sbirkapp.gov.cz/detail/SPPKKYU2Q4ZWY5OI")</f>
        <v>0</v>
      </c>
      <c r="V36" t="s">
        <v>223</v>
      </c>
      <c r="W36">
        <v>2</v>
      </c>
    </row>
    <row r="37" spans="1:23">
      <c r="A37" t="s">
        <v>23</v>
      </c>
      <c r="B37" t="s">
        <v>24</v>
      </c>
      <c r="C37" t="s">
        <v>25</v>
      </c>
      <c r="D37" t="s">
        <v>26</v>
      </c>
      <c r="E37" t="s">
        <v>224</v>
      </c>
      <c r="F37" t="s">
        <v>28</v>
      </c>
      <c r="G37" t="s">
        <v>225</v>
      </c>
      <c r="H37" s="1">
        <v>42647</v>
      </c>
      <c r="I37" s="1">
        <v>44586.53829127197</v>
      </c>
      <c r="J37" t="s">
        <v>226</v>
      </c>
      <c r="K37" t="s">
        <v>133</v>
      </c>
      <c r="L37" s="1">
        <v>42647</v>
      </c>
      <c r="M37" t="s">
        <v>227</v>
      </c>
      <c r="N37" t="s">
        <v>228</v>
      </c>
      <c r="S37" t="b">
        <v>1</v>
      </c>
      <c r="U37" s="2">
        <f>HYPERLINK("https://sbirkapp.gov.cz/detail/SPPECYL3WV2XF5IC", "https://sbirkapp.gov.cz/detail/SPPECYL3WV2XF5IC")</f>
        <v>0</v>
      </c>
      <c r="V37" t="s">
        <v>229</v>
      </c>
      <c r="W37">
        <v>2</v>
      </c>
    </row>
    <row r="38" spans="1:23">
      <c r="A38" t="s">
        <v>23</v>
      </c>
      <c r="B38" t="s">
        <v>24</v>
      </c>
      <c r="C38" t="s">
        <v>25</v>
      </c>
      <c r="D38" t="s">
        <v>26</v>
      </c>
      <c r="E38" t="s">
        <v>230</v>
      </c>
      <c r="F38" t="s">
        <v>28</v>
      </c>
      <c r="G38" t="s">
        <v>231</v>
      </c>
      <c r="H38" s="1">
        <v>43018</v>
      </c>
      <c r="I38" s="1">
        <v>44579.56402168683</v>
      </c>
      <c r="J38" t="s">
        <v>232</v>
      </c>
      <c r="K38" t="s">
        <v>133</v>
      </c>
      <c r="L38" s="1">
        <v>43018</v>
      </c>
      <c r="M38" t="s">
        <v>233</v>
      </c>
      <c r="N38" t="s">
        <v>234</v>
      </c>
      <c r="S38" t="b">
        <v>1</v>
      </c>
      <c r="U38" s="2">
        <f>HYPERLINK("https://sbirkapp.gov.cz/detail/SPPD2RCTSDWY3KPW", "https://sbirkapp.gov.cz/detail/SPPD2RCTSDWY3KPW")</f>
        <v>0</v>
      </c>
      <c r="V38" t="s">
        <v>235</v>
      </c>
      <c r="W38">
        <v>1</v>
      </c>
    </row>
    <row r="39" spans="1:23">
      <c r="A39" t="s">
        <v>23</v>
      </c>
      <c r="B39" t="s">
        <v>24</v>
      </c>
      <c r="C39" t="s">
        <v>25</v>
      </c>
      <c r="D39" t="s">
        <v>26</v>
      </c>
      <c r="E39" t="s">
        <v>236</v>
      </c>
      <c r="F39" t="s">
        <v>28</v>
      </c>
      <c r="G39" t="s">
        <v>237</v>
      </c>
      <c r="H39" s="1">
        <v>44540</v>
      </c>
      <c r="I39" s="1">
        <v>44579.56033369481</v>
      </c>
      <c r="J39" t="s">
        <v>238</v>
      </c>
      <c r="K39" t="s">
        <v>133</v>
      </c>
      <c r="L39" s="1">
        <v>44540</v>
      </c>
      <c r="M39" t="s">
        <v>32</v>
      </c>
      <c r="N39" t="s">
        <v>33</v>
      </c>
      <c r="Q39" t="s">
        <v>239</v>
      </c>
      <c r="R39" t="s">
        <v>77</v>
      </c>
      <c r="S39" t="b">
        <v>0</v>
      </c>
      <c r="T39" s="1">
        <v>45292</v>
      </c>
      <c r="U39" s="2">
        <f>HYPERLINK("https://sbirkapp.gov.cz/detail/SPP3A2U73EC6CBIM", "https://sbirkapp.gov.cz/detail/SPP3A2U73EC6CBIM")</f>
        <v>0</v>
      </c>
      <c r="V39" t="s">
        <v>240</v>
      </c>
      <c r="W39">
        <v>1</v>
      </c>
    </row>
    <row r="40" spans="1:23">
      <c r="A40" t="s">
        <v>23</v>
      </c>
      <c r="B40" t="s">
        <v>24</v>
      </c>
      <c r="C40" t="s">
        <v>25</v>
      </c>
      <c r="D40" t="s">
        <v>26</v>
      </c>
      <c r="E40" t="s">
        <v>241</v>
      </c>
      <c r="F40" t="s">
        <v>28</v>
      </c>
      <c r="G40" t="s">
        <v>242</v>
      </c>
      <c r="H40" s="1">
        <v>44540</v>
      </c>
      <c r="I40" s="1">
        <v>44579.55664011982</v>
      </c>
      <c r="J40" t="s">
        <v>238</v>
      </c>
      <c r="K40" t="s">
        <v>133</v>
      </c>
      <c r="L40" s="1">
        <v>44540</v>
      </c>
      <c r="M40" t="s">
        <v>82</v>
      </c>
      <c r="N40" t="s">
        <v>83</v>
      </c>
      <c r="R40" t="s">
        <v>84</v>
      </c>
      <c r="S40" t="b">
        <v>0</v>
      </c>
      <c r="T40" s="1">
        <v>45292</v>
      </c>
      <c r="U40" s="2">
        <f>HYPERLINK("https://sbirkapp.gov.cz/detail/SPPHTORV4US23SLO", "https://sbirkapp.gov.cz/detail/SPPHTORV4US23SLO")</f>
        <v>0</v>
      </c>
      <c r="V40" t="s">
        <v>243</v>
      </c>
      <c r="W40">
        <v>1</v>
      </c>
    </row>
    <row r="41" spans="1:23">
      <c r="A41" t="s">
        <v>23</v>
      </c>
      <c r="B41" t="s">
        <v>24</v>
      </c>
      <c r="C41" t="s">
        <v>25</v>
      </c>
      <c r="D41" t="s">
        <v>26</v>
      </c>
      <c r="E41" t="s">
        <v>244</v>
      </c>
      <c r="F41" t="s">
        <v>28</v>
      </c>
      <c r="G41" t="s">
        <v>245</v>
      </c>
      <c r="H41" s="1">
        <v>43510</v>
      </c>
      <c r="I41" s="1">
        <v>44579.54349063881</v>
      </c>
      <c r="J41" t="s">
        <v>246</v>
      </c>
      <c r="K41" t="s">
        <v>133</v>
      </c>
      <c r="L41" s="1">
        <v>43510</v>
      </c>
      <c r="M41" t="s">
        <v>179</v>
      </c>
      <c r="N41" t="s">
        <v>180</v>
      </c>
      <c r="R41" t="s">
        <v>247</v>
      </c>
      <c r="S41" t="b">
        <v>0</v>
      </c>
      <c r="T41" s="1">
        <v>44925</v>
      </c>
      <c r="U41" s="2">
        <f>HYPERLINK("https://sbirkapp.gov.cz/detail/SPPRCIKYKCDTVHTS", "https://sbirkapp.gov.cz/detail/SPPRCIKYKCDTVHTS")</f>
        <v>0</v>
      </c>
      <c r="V41" t="s">
        <v>248</v>
      </c>
      <c r="W41">
        <v>1</v>
      </c>
    </row>
    <row r="42" spans="1:23">
      <c r="A42" t="s">
        <v>23</v>
      </c>
      <c r="B42" t="s">
        <v>24</v>
      </c>
      <c r="C42" t="s">
        <v>25</v>
      </c>
      <c r="D42" t="s">
        <v>26</v>
      </c>
      <c r="E42" t="s">
        <v>249</v>
      </c>
      <c r="F42" t="s">
        <v>28</v>
      </c>
      <c r="G42" t="s">
        <v>250</v>
      </c>
      <c r="H42" s="1">
        <v>43811</v>
      </c>
      <c r="I42" s="1">
        <v>44579.53822952925</v>
      </c>
      <c r="J42" t="s">
        <v>251</v>
      </c>
      <c r="K42" t="s">
        <v>133</v>
      </c>
      <c r="L42" s="1">
        <v>43811</v>
      </c>
      <c r="M42" t="s">
        <v>114</v>
      </c>
      <c r="N42" t="s">
        <v>115</v>
      </c>
      <c r="R42" t="s">
        <v>252</v>
      </c>
      <c r="S42" t="b">
        <v>0</v>
      </c>
      <c r="T42" s="1">
        <v>45292</v>
      </c>
      <c r="U42" s="2">
        <f>HYPERLINK("https://sbirkapp.gov.cz/detail/SPPPXT56M6JOROLE", "https://sbirkapp.gov.cz/detail/SPPPXT56M6JOROLE")</f>
        <v>0</v>
      </c>
      <c r="V42" t="s">
        <v>253</v>
      </c>
      <c r="W42">
        <v>1</v>
      </c>
    </row>
    <row r="43" spans="1:23">
      <c r="A43" t="s">
        <v>23</v>
      </c>
      <c r="B43" t="s">
        <v>24</v>
      </c>
      <c r="C43" t="s">
        <v>25</v>
      </c>
      <c r="D43" t="s">
        <v>26</v>
      </c>
      <c r="E43" t="s">
        <v>254</v>
      </c>
      <c r="F43" t="s">
        <v>28</v>
      </c>
      <c r="G43" t="s">
        <v>255</v>
      </c>
      <c r="H43" s="1">
        <v>43788</v>
      </c>
      <c r="I43" s="1">
        <v>44579.53351432308</v>
      </c>
      <c r="J43" t="s">
        <v>256</v>
      </c>
      <c r="K43" t="s">
        <v>133</v>
      </c>
      <c r="L43" s="1">
        <v>43788</v>
      </c>
      <c r="M43" t="s">
        <v>257</v>
      </c>
      <c r="N43" t="s">
        <v>258</v>
      </c>
      <c r="R43" t="s">
        <v>259</v>
      </c>
      <c r="S43" t="b">
        <v>0</v>
      </c>
      <c r="T43" s="1">
        <v>46023</v>
      </c>
      <c r="U43" s="2">
        <f>HYPERLINK("https://sbirkapp.gov.cz/detail/SPPXWLEUJGFWNHFK", "https://sbirkapp.gov.cz/detail/SPPXWLEUJGFWNHFK")</f>
        <v>0</v>
      </c>
      <c r="V43" t="s">
        <v>260</v>
      </c>
      <c r="W43">
        <v>1</v>
      </c>
    </row>
    <row r="44" spans="1:23">
      <c r="A44" t="s">
        <v>23</v>
      </c>
      <c r="B44" t="s">
        <v>24</v>
      </c>
      <c r="C44" t="s">
        <v>25</v>
      </c>
      <c r="D44" t="s">
        <v>26</v>
      </c>
      <c r="E44" t="s">
        <v>261</v>
      </c>
      <c r="F44" t="s">
        <v>28</v>
      </c>
      <c r="G44" t="s">
        <v>262</v>
      </c>
      <c r="H44" s="1">
        <v>40798</v>
      </c>
      <c r="I44" s="1">
        <v>44579.52353711497</v>
      </c>
      <c r="J44" t="s">
        <v>263</v>
      </c>
      <c r="K44" t="s">
        <v>133</v>
      </c>
      <c r="L44" s="1">
        <v>40798</v>
      </c>
      <c r="M44" t="s">
        <v>264</v>
      </c>
      <c r="N44" t="s">
        <v>265</v>
      </c>
      <c r="R44" t="s">
        <v>266</v>
      </c>
      <c r="S44" t="b">
        <v>0</v>
      </c>
      <c r="T44" s="1">
        <v>46023</v>
      </c>
      <c r="U44" s="2">
        <f>HYPERLINK("https://sbirkapp.gov.cz/detail/SPPEH53WP7TGZVV2", "https://sbirkapp.gov.cz/detail/SPPEH53WP7TGZVV2")</f>
        <v>0</v>
      </c>
      <c r="V44" t="s">
        <v>267</v>
      </c>
      <c r="W44">
        <v>1</v>
      </c>
    </row>
    <row r="45" spans="1:23">
      <c r="A45" t="s">
        <v>23</v>
      </c>
      <c r="B45" t="s">
        <v>24</v>
      </c>
      <c r="C45" t="s">
        <v>25</v>
      </c>
      <c r="D45" t="s">
        <v>26</v>
      </c>
      <c r="E45" t="s">
        <v>268</v>
      </c>
      <c r="F45" t="s">
        <v>28</v>
      </c>
      <c r="G45" t="s">
        <v>269</v>
      </c>
      <c r="H45" s="1">
        <v>38176</v>
      </c>
      <c r="I45" s="1">
        <v>44579.51357154654</v>
      </c>
      <c r="J45" t="s">
        <v>270</v>
      </c>
      <c r="K45" t="s">
        <v>133</v>
      </c>
      <c r="L45" s="1">
        <v>38176</v>
      </c>
      <c r="M45" t="s">
        <v>216</v>
      </c>
      <c r="N45" t="s">
        <v>217</v>
      </c>
      <c r="Q45" t="s">
        <v>271</v>
      </c>
      <c r="S45" t="b">
        <v>1</v>
      </c>
      <c r="U45" s="2">
        <f>HYPERLINK("https://sbirkapp.gov.cz/detail/SPPNSKL2GE6YLUEM", "https://sbirkapp.gov.cz/detail/SPPNSKL2GE6YLUEM")</f>
        <v>0</v>
      </c>
      <c r="V45" t="s">
        <v>272</v>
      </c>
      <c r="W45">
        <v>1</v>
      </c>
    </row>
    <row r="46" spans="1:23">
      <c r="A46" t="s">
        <v>23</v>
      </c>
      <c r="B46" t="s">
        <v>24</v>
      </c>
      <c r="C46" t="s">
        <v>25</v>
      </c>
      <c r="D46" t="s">
        <v>26</v>
      </c>
      <c r="E46" t="s">
        <v>273</v>
      </c>
      <c r="F46" t="s">
        <v>28</v>
      </c>
      <c r="G46" t="s">
        <v>274</v>
      </c>
      <c r="H46" s="1">
        <v>37889</v>
      </c>
      <c r="I46" s="1">
        <v>44579.50307825551</v>
      </c>
      <c r="J46" t="s">
        <v>275</v>
      </c>
      <c r="K46" t="s">
        <v>133</v>
      </c>
      <c r="L46" s="1">
        <v>37889</v>
      </c>
      <c r="M46" t="s">
        <v>276</v>
      </c>
      <c r="N46" t="s">
        <v>277</v>
      </c>
      <c r="S46" t="b">
        <v>1</v>
      </c>
      <c r="U46" s="2">
        <f>HYPERLINK("https://sbirkapp.gov.cz/detail/SPPA223ZG5YJQUTY", "https://sbirkapp.gov.cz/detail/SPPA223ZG5YJQUTY")</f>
        <v>0</v>
      </c>
      <c r="V46" t="s">
        <v>278</v>
      </c>
      <c r="W46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2026-05-03T16:13:21Z</dcterms:created>
  <dcterms:modified xsi:type="dcterms:W3CDTF">2026-05-03T16:13:21Z</dcterms:modified>
</cp:coreProperties>
</file>