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<sst xmlns="http://schemas.openxmlformats.org/spreadsheetml/2006/main" count="789" uniqueCount="223">
  <si>
    <t>Publikující</t>
  </si>
  <si>
    <t>Publikující ID OVM (IČO)</t>
  </si>
  <si>
    <t>Datová schránka publikujícího</t>
  </si>
  <si>
    <t>Druh aktu</t>
  </si>
  <si>
    <t>Datum zveřejnění ve Sbírce</t>
  </si>
  <si>
    <t>Dotčený subjekt</t>
  </si>
  <si>
    <t>URL záznamu</t>
  </si>
  <si>
    <t>ID zprávy prvotního vkladu</t>
  </si>
  <si>
    <t>Verze</t>
  </si>
  <si>
    <t>Pardubický kraj</t>
  </si>
  <si>
    <t>70892822</t>
  </si>
  <si>
    <t>z28bwu9</t>
  </si>
  <si>
    <t>Smlouva, na základě které bylo podle zákona o ochraně přírody a krajiny území prohlášeno za chráněné</t>
  </si>
  <si>
    <t>-</t>
  </si>
  <si>
    <t>1633889133</t>
  </si>
  <si>
    <t>1633887703</t>
  </si>
  <si>
    <t>1633887608</t>
  </si>
  <si>
    <t>1633851859</t>
  </si>
  <si>
    <t>Ústavní soud</t>
  </si>
  <si>
    <t>48513687</t>
  </si>
  <si>
    <t>z2tadw5</t>
  </si>
  <si>
    <t>Rozhodnutí Ústavního soudu o návrhu na zrušení právního předpisu územního samosprávného celku nebo právního předpisu správního úřadu nebo jejich jednotlivých ustanovení</t>
  </si>
  <si>
    <t>Obec Cebiv</t>
  </si>
  <si>
    <t>1599596639</t>
  </si>
  <si>
    <t>Olomoucký kraj</t>
  </si>
  <si>
    <t>60609460</t>
  </si>
  <si>
    <t>qiabfmf</t>
  </si>
  <si>
    <t>Rozhodnutí o stavu nebezpečí podle krizového zákona</t>
  </si>
  <si>
    <t>1568287312</t>
  </si>
  <si>
    <t>1556325516</t>
  </si>
  <si>
    <t>Středočeský kraj</t>
  </si>
  <si>
    <t>70891095</t>
  </si>
  <si>
    <t>keebyyf</t>
  </si>
  <si>
    <t>1554562941</t>
  </si>
  <si>
    <t>Ministerstvo vnitra</t>
  </si>
  <si>
    <t>00007064</t>
  </si>
  <si>
    <t>6bnaawp</t>
  </si>
  <si>
    <t>Rozhodnutí o pozastavení účinnosti právního předpisu územního samosprávného celku</t>
  </si>
  <si>
    <t>Obec Čelechovice na Hané</t>
  </si>
  <si>
    <t>1552337879</t>
  </si>
  <si>
    <t>1543905309</t>
  </si>
  <si>
    <t>Sdělení úřadu o pozbytí platnosti jeho rozhodnutí o pozastavení účinnosti právního předpisu územního samosprávného celku</t>
  </si>
  <si>
    <t>HLAVNÍ MĚSTO PRAHA</t>
  </si>
  <si>
    <t>1531862136</t>
  </si>
  <si>
    <t>1529100773</t>
  </si>
  <si>
    <t>1527042096</t>
  </si>
  <si>
    <t>Obec Hradištko</t>
  </si>
  <si>
    <t>1520454386</t>
  </si>
  <si>
    <t>1514580365</t>
  </si>
  <si>
    <t>Rozhodnutí o podaném rozkladu proti rozhodnutí Ministerstva vnitra o pozastavení účinnosti právního předpisu územního samosprávného celku</t>
  </si>
  <si>
    <t>1507181513</t>
  </si>
  <si>
    <t>1501385466</t>
  </si>
  <si>
    <t>1452868663</t>
  </si>
  <si>
    <t>Moravskoslezský kraj</t>
  </si>
  <si>
    <t>70890692</t>
  </si>
  <si>
    <t>8x6bxsd</t>
  </si>
  <si>
    <t>1438516910</t>
  </si>
  <si>
    <t>1437810669</t>
  </si>
  <si>
    <t>1424375183</t>
  </si>
  <si>
    <t>1424271568</t>
  </si>
  <si>
    <t>1423325263</t>
  </si>
  <si>
    <t>Liberecký kraj</t>
  </si>
  <si>
    <t>70891508</t>
  </si>
  <si>
    <t>c5kbvkw</t>
  </si>
  <si>
    <t>1413574861</t>
  </si>
  <si>
    <t>1413202119</t>
  </si>
  <si>
    <t>1412185663</t>
  </si>
  <si>
    <t>1412094782</t>
  </si>
  <si>
    <t>1412070377</t>
  </si>
  <si>
    <t>Sdělení kraje o počtu členů zastupitelstva kraje, který má být zvolen</t>
  </si>
  <si>
    <t>1388898196</t>
  </si>
  <si>
    <t>1380264096</t>
  </si>
  <si>
    <t>Obec Píšť</t>
  </si>
  <si>
    <t>1379014997</t>
  </si>
  <si>
    <t>1376879992</t>
  </si>
  <si>
    <t>Kraj Vysočina</t>
  </si>
  <si>
    <t>70890749</t>
  </si>
  <si>
    <t>ksab3eu</t>
  </si>
  <si>
    <t>1372525945</t>
  </si>
  <si>
    <t>Jihomoravský kraj</t>
  </si>
  <si>
    <t>70888337</t>
  </si>
  <si>
    <t>x2pbqzq</t>
  </si>
  <si>
    <t>1372079256</t>
  </si>
  <si>
    <t>Jihočeský kraj</t>
  </si>
  <si>
    <t>70890650</t>
  </si>
  <si>
    <t>kdib3rr</t>
  </si>
  <si>
    <t>1371882126</t>
  </si>
  <si>
    <t>Ústecký kraj</t>
  </si>
  <si>
    <t>70892156</t>
  </si>
  <si>
    <t>t9zbsva</t>
  </si>
  <si>
    <t>1370362841</t>
  </si>
  <si>
    <t>1367623460</t>
  </si>
  <si>
    <t>Královéhradecký kraj</t>
  </si>
  <si>
    <t>70889546</t>
  </si>
  <si>
    <t>gcgbp3q</t>
  </si>
  <si>
    <t>1364537986</t>
  </si>
  <si>
    <t>1361643320</t>
  </si>
  <si>
    <t>1361527898</t>
  </si>
  <si>
    <t>Obec Vlkančice</t>
  </si>
  <si>
    <t>1348699160</t>
  </si>
  <si>
    <t>Plzeňský kraj</t>
  </si>
  <si>
    <t>70890366</t>
  </si>
  <si>
    <t>zzjbr3p</t>
  </si>
  <si>
    <t>1347986767</t>
  </si>
  <si>
    <t>Město Kojetín</t>
  </si>
  <si>
    <t>1345617104</t>
  </si>
  <si>
    <t>Obec Velké Hostěrádky</t>
  </si>
  <si>
    <t>1345039581</t>
  </si>
  <si>
    <t>Zlínský kraj</t>
  </si>
  <si>
    <t>70891320</t>
  </si>
  <si>
    <t>scsbwku</t>
  </si>
  <si>
    <t>1341317213</t>
  </si>
  <si>
    <t>1338107055</t>
  </si>
  <si>
    <t>1332332418</t>
  </si>
  <si>
    <t>OBEC JENŠTEJN</t>
  </si>
  <si>
    <t>1331709530</t>
  </si>
  <si>
    <t>Obec Číměř</t>
  </si>
  <si>
    <t>1331705629</t>
  </si>
  <si>
    <t>Obec Holoubkov</t>
  </si>
  <si>
    <t>1317434352</t>
  </si>
  <si>
    <t>Obec Tchořovice</t>
  </si>
  <si>
    <t>1306413816</t>
  </si>
  <si>
    <t>Rozhodnutí úřadu o zrušení pozastavení účinnosti právního předpisu územního samosprávného celku</t>
  </si>
  <si>
    <t>1303332991</t>
  </si>
  <si>
    <t>1303333011</t>
  </si>
  <si>
    <t>1303332742</t>
  </si>
  <si>
    <t>1303331202</t>
  </si>
  <si>
    <t>Obec Stachy</t>
  </si>
  <si>
    <t>1291578866</t>
  </si>
  <si>
    <t>1286225278</t>
  </si>
  <si>
    <t>1281140992</t>
  </si>
  <si>
    <t>1281140979</t>
  </si>
  <si>
    <t>1281140975</t>
  </si>
  <si>
    <t>Obec Řepov</t>
  </si>
  <si>
    <t>1262475244</t>
  </si>
  <si>
    <t>Obec Bohutice</t>
  </si>
  <si>
    <t>1259223124</t>
  </si>
  <si>
    <t>1255338864</t>
  </si>
  <si>
    <t>Obec Holubice</t>
  </si>
  <si>
    <t>1250225978</t>
  </si>
  <si>
    <t>Obec Opatovice nad Labem</t>
  </si>
  <si>
    <t>1248365198</t>
  </si>
  <si>
    <t>1244663124</t>
  </si>
  <si>
    <t>1237617393</t>
  </si>
  <si>
    <t>Obec Vestec</t>
  </si>
  <si>
    <t>1236758773</t>
  </si>
  <si>
    <t>1235065175</t>
  </si>
  <si>
    <t>1232408156</t>
  </si>
  <si>
    <t>1224185051</t>
  </si>
  <si>
    <t>1222998445</t>
  </si>
  <si>
    <t>Karlovarský kraj</t>
  </si>
  <si>
    <t>70891168</t>
  </si>
  <si>
    <t>siqbxt2</t>
  </si>
  <si>
    <t>1221240239</t>
  </si>
  <si>
    <t>1217229644</t>
  </si>
  <si>
    <t>1213700340</t>
  </si>
  <si>
    <t>Město Příbram</t>
  </si>
  <si>
    <t>1211131177</t>
  </si>
  <si>
    <t>1195597123</t>
  </si>
  <si>
    <t>1193724810</t>
  </si>
  <si>
    <t>Město Krásná Lípa</t>
  </si>
  <si>
    <t>1184326014</t>
  </si>
  <si>
    <t>1183653754</t>
  </si>
  <si>
    <t>Obec Říčany</t>
  </si>
  <si>
    <t>1172197059</t>
  </si>
  <si>
    <t>Město Loket</t>
  </si>
  <si>
    <t>1166162963</t>
  </si>
  <si>
    <t>1159597798</t>
  </si>
  <si>
    <t>1156003298</t>
  </si>
  <si>
    <t>Městys Lysice</t>
  </si>
  <si>
    <t>1149014885</t>
  </si>
  <si>
    <t>1149015117</t>
  </si>
  <si>
    <t>Obec Okrouhlice</t>
  </si>
  <si>
    <t>1146374012</t>
  </si>
  <si>
    <t>Městys Frymburk</t>
  </si>
  <si>
    <t>1142672305</t>
  </si>
  <si>
    <t>Město Klecany</t>
  </si>
  <si>
    <t>1141121584</t>
  </si>
  <si>
    <t>1134597276</t>
  </si>
  <si>
    <t>1124559222</t>
  </si>
  <si>
    <t>1123008031</t>
  </si>
  <si>
    <t>1123028530</t>
  </si>
  <si>
    <t>1123034706</t>
  </si>
  <si>
    <t>1115929353</t>
  </si>
  <si>
    <t>1108891752</t>
  </si>
  <si>
    <t>Obec Přišimasy</t>
  </si>
  <si>
    <t>1103046706</t>
  </si>
  <si>
    <t>1101809433</t>
  </si>
  <si>
    <t>1099344432</t>
  </si>
  <si>
    <t>1099344434</t>
  </si>
  <si>
    <t>1098377751</t>
  </si>
  <si>
    <t>1095602673</t>
  </si>
  <si>
    <t>1086859790</t>
  </si>
  <si>
    <t>1085232240</t>
  </si>
  <si>
    <t>1084162212</t>
  </si>
  <si>
    <t>1084004460</t>
  </si>
  <si>
    <t>1079662438</t>
  </si>
  <si>
    <t>1078530670</t>
  </si>
  <si>
    <t>1078261347</t>
  </si>
  <si>
    <t>Obec Podmolí</t>
  </si>
  <si>
    <t>1077436463</t>
  </si>
  <si>
    <t>1074137110</t>
  </si>
  <si>
    <t>1073652571</t>
  </si>
  <si>
    <t>1070667261</t>
  </si>
  <si>
    <t>1070665137</t>
  </si>
  <si>
    <t>1070663441</t>
  </si>
  <si>
    <t>1070663172</t>
  </si>
  <si>
    <t>1070661919</t>
  </si>
  <si>
    <t>1070654468</t>
  </si>
  <si>
    <t>1070652987</t>
  </si>
  <si>
    <t>1070651205</t>
  </si>
  <si>
    <t>1068469706</t>
  </si>
  <si>
    <t>1068469555</t>
  </si>
  <si>
    <t>1065944322</t>
  </si>
  <si>
    <t>1063947646</t>
  </si>
  <si>
    <t>00064581</t>
  </si>
  <si>
    <t>48ia97h</t>
  </si>
  <si>
    <t>1046045557</t>
  </si>
  <si>
    <t>1045083970</t>
  </si>
  <si>
    <t>1043567957</t>
  </si>
  <si>
    <t>1042378641</t>
  </si>
  <si>
    <t>1039808915</t>
  </si>
  <si>
    <t>1022599128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</si>
</sst>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70.7109375" customWidth="1"/>
    <col min="5" max="5" width="12.7109375" customWidth="1"/>
    <col min="6" max="6" width="26.7109375" customWidth="1"/>
    <col min="7" max="7" width="49.7109375" customWidth="1"/>
    <col min="8" max="8" width="12.7109375" customWidth="1"/>
    <col min="9" max="9" width="3.71093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s="1">
        <v>46036.69635725208</v>
      </c>
      <c r="F2" t="s">
        <v>13</v>
      </c>
      <c r="G2" s="2">
        <f>HYPERLINK("https://sbirkapp.gov.cz/detail/SPPSCBZL54AJF2D2", "https://sbirkapp.gov.cz/detail/SPPSCBZL54AJF2D2")</f>
        <v>0</v>
      </c>
      <c r="H2" t="s">
        <v>14</v>
      </c>
      <c r="I2">
        <v>1</v>
      </c>
    </row>
    <row r="3" spans="1:9">
      <c r="A3" t="s">
        <v>9</v>
      </c>
      <c r="B3" t="s">
        <v>10</v>
      </c>
      <c r="C3" t="s">
        <v>11</v>
      </c>
      <c r="D3" t="s">
        <v>12</v>
      </c>
      <c r="E3" s="1">
        <v>46036.69524066692</v>
      </c>
      <c r="F3" t="s">
        <v>13</v>
      </c>
      <c r="G3" s="2">
        <f>HYPERLINK("https://sbirkapp.gov.cz/detail/SPPZRB7HIV7XOH6Q", "https://sbirkapp.gov.cz/detail/SPPZRB7HIV7XOH6Q")</f>
        <v>0</v>
      </c>
      <c r="H3" t="s">
        <v>15</v>
      </c>
      <c r="I3">
        <v>1</v>
      </c>
    </row>
    <row r="4" spans="1:9">
      <c r="A4" t="s">
        <v>9</v>
      </c>
      <c r="B4" t="s">
        <v>10</v>
      </c>
      <c r="C4" t="s">
        <v>11</v>
      </c>
      <c r="D4" t="s">
        <v>12</v>
      </c>
      <c r="E4" s="1">
        <v>46036.69522935244</v>
      </c>
      <c r="F4" t="s">
        <v>13</v>
      </c>
      <c r="G4" s="2">
        <f>HYPERLINK("https://sbirkapp.gov.cz/detail/SPPBTL7AIE4IZ3TK", "https://sbirkapp.gov.cz/detail/SPPBTL7AIE4IZ3TK")</f>
        <v>0</v>
      </c>
      <c r="H4" t="s">
        <v>16</v>
      </c>
      <c r="I4">
        <v>1</v>
      </c>
    </row>
    <row r="5" spans="1:9">
      <c r="A5" t="s">
        <v>9</v>
      </c>
      <c r="B5" t="s">
        <v>10</v>
      </c>
      <c r="C5" t="s">
        <v>11</v>
      </c>
      <c r="D5" t="s">
        <v>12</v>
      </c>
      <c r="E5" s="1">
        <v>46036.67004608759</v>
      </c>
      <c r="F5" t="s">
        <v>13</v>
      </c>
      <c r="G5" s="2">
        <f>HYPERLINK("https://sbirkapp.gov.cz/detail/SPPNWYDKVZIBS46O", "https://sbirkapp.gov.cz/detail/SPPNWYDKVZIBS46O")</f>
        <v>0</v>
      </c>
      <c r="H5" t="s">
        <v>17</v>
      </c>
      <c r="I5">
        <v>1</v>
      </c>
    </row>
    <row r="6" spans="1:9">
      <c r="A6" t="s">
        <v>18</v>
      </c>
      <c r="B6" t="s">
        <v>19</v>
      </c>
      <c r="C6" t="s">
        <v>20</v>
      </c>
      <c r="D6" t="s">
        <v>21</v>
      </c>
      <c r="E6" s="1">
        <v>45961.58714933229</v>
      </c>
      <c r="F6" t="s">
        <v>22</v>
      </c>
      <c r="G6" s="2">
        <f>HYPERLINK("https://sbirkapp.gov.cz/detail/SPPE4X4GZREUWYCW", "https://sbirkapp.gov.cz/detail/SPPE4X4GZREUWYCW")</f>
        <v>0</v>
      </c>
      <c r="H6" t="s">
        <v>23</v>
      </c>
      <c r="I6">
        <v>1</v>
      </c>
    </row>
    <row r="7" spans="1:9">
      <c r="A7" t="s">
        <v>24</v>
      </c>
      <c r="B7" t="s">
        <v>25</v>
      </c>
      <c r="C7" t="s">
        <v>26</v>
      </c>
      <c r="D7" t="s">
        <v>27</v>
      </c>
      <c r="E7" s="1">
        <v>45891.45023019248</v>
      </c>
      <c r="F7" t="s">
        <v>13</v>
      </c>
      <c r="G7" s="2">
        <f>HYPERLINK("https://sbirkapp.gov.cz/detail/SPP5TVVUPAFDQTLQ", "https://sbirkapp.gov.cz/detail/SPP5TVVUPAFDQTLQ")</f>
        <v>0</v>
      </c>
      <c r="H7" t="s">
        <v>28</v>
      </c>
      <c r="I7">
        <v>1</v>
      </c>
    </row>
    <row r="8" spans="1:9">
      <c r="A8" t="s">
        <v>24</v>
      </c>
      <c r="B8" t="s">
        <v>25</v>
      </c>
      <c r="C8" t="s">
        <v>26</v>
      </c>
      <c r="D8" t="s">
        <v>27</v>
      </c>
      <c r="E8" s="1">
        <v>45862.41848973639</v>
      </c>
      <c r="F8" t="s">
        <v>13</v>
      </c>
      <c r="G8" s="2">
        <f>HYPERLINK("https://sbirkapp.gov.cz/detail/SPPD7UDIF3XYT5J6", "https://sbirkapp.gov.cz/detail/SPPD7UDIF3XYT5J6")</f>
        <v>0</v>
      </c>
      <c r="H8" t="s">
        <v>29</v>
      </c>
      <c r="I8">
        <v>1</v>
      </c>
    </row>
    <row r="9" spans="1:9">
      <c r="A9" t="s">
        <v>30</v>
      </c>
      <c r="B9" t="s">
        <v>31</v>
      </c>
      <c r="C9" t="s">
        <v>32</v>
      </c>
      <c r="D9" t="s">
        <v>12</v>
      </c>
      <c r="E9" s="1">
        <v>45859.37608306272</v>
      </c>
      <c r="F9" t="s">
        <v>13</v>
      </c>
      <c r="G9" s="2">
        <f>HYPERLINK("https://sbirkapp.gov.cz/detail/SPPYDVA2YMSCV7UQ", "https://sbirkapp.gov.cz/detail/SPPYDVA2YMSCV7UQ")</f>
        <v>0</v>
      </c>
      <c r="H9" t="s">
        <v>33</v>
      </c>
      <c r="I9">
        <v>2</v>
      </c>
    </row>
    <row r="10" spans="1:9">
      <c r="A10" t="s">
        <v>34</v>
      </c>
      <c r="B10" t="s">
        <v>35</v>
      </c>
      <c r="C10" t="s">
        <v>36</v>
      </c>
      <c r="D10" t="s">
        <v>37</v>
      </c>
      <c r="E10" s="1">
        <v>45853.5009969427</v>
      </c>
      <c r="F10" t="s">
        <v>38</v>
      </c>
      <c r="G10" s="2">
        <f>HYPERLINK("https://sbirkapp.gov.cz/detail/SPPUOCBHP5AC4EBO", "https://sbirkapp.gov.cz/detail/SPPUOCBHP5AC4EBO")</f>
        <v>0</v>
      </c>
      <c r="H10" t="s">
        <v>39</v>
      </c>
      <c r="I10">
        <v>1</v>
      </c>
    </row>
    <row r="11" spans="1:9">
      <c r="A11" t="s">
        <v>24</v>
      </c>
      <c r="B11" t="s">
        <v>25</v>
      </c>
      <c r="C11" t="s">
        <v>26</v>
      </c>
      <c r="D11" t="s">
        <v>27</v>
      </c>
      <c r="E11" s="1">
        <v>45833.60817824781</v>
      </c>
      <c r="F11" t="s">
        <v>13</v>
      </c>
      <c r="G11" s="2">
        <f>HYPERLINK("https://sbirkapp.gov.cz/detail/SPPOQWTHC2VDLZPQ", "https://sbirkapp.gov.cz/detail/SPPOQWTHC2VDLZPQ")</f>
        <v>0</v>
      </c>
      <c r="H11" t="s">
        <v>40</v>
      </c>
      <c r="I11">
        <v>1</v>
      </c>
    </row>
    <row r="12" spans="1:9">
      <c r="A12" t="s">
        <v>34</v>
      </c>
      <c r="B12" t="s">
        <v>35</v>
      </c>
      <c r="C12" t="s">
        <v>36</v>
      </c>
      <c r="D12" t="s">
        <v>41</v>
      </c>
      <c r="E12" s="1">
        <v>45806.6679456625</v>
      </c>
      <c r="F12" t="s">
        <v>42</v>
      </c>
      <c r="G12" s="2">
        <f>HYPERLINK("https://sbirkapp.gov.cz/detail/SPPYLO6XVAT7GSEG", "https://sbirkapp.gov.cz/detail/SPPYLO6XVAT7GSEG")</f>
        <v>0</v>
      </c>
      <c r="H12" t="s">
        <v>43</v>
      </c>
      <c r="I12">
        <v>1</v>
      </c>
    </row>
    <row r="13" spans="1:9">
      <c r="A13" t="s">
        <v>24</v>
      </c>
      <c r="B13" t="s">
        <v>25</v>
      </c>
      <c r="C13" t="s">
        <v>26</v>
      </c>
      <c r="D13" t="s">
        <v>27</v>
      </c>
      <c r="E13" s="1">
        <v>45800.46702194423</v>
      </c>
      <c r="F13" t="s">
        <v>13</v>
      </c>
      <c r="G13" s="2">
        <f>HYPERLINK("https://sbirkapp.gov.cz/detail/SPPVI35MUCRKQOLA", "https://sbirkapp.gov.cz/detail/SPPVI35MUCRKQOLA")</f>
        <v>0</v>
      </c>
      <c r="H13" t="s">
        <v>44</v>
      </c>
      <c r="I13">
        <v>1</v>
      </c>
    </row>
    <row r="14" spans="1:9">
      <c r="A14" t="s">
        <v>18</v>
      </c>
      <c r="B14" t="s">
        <v>19</v>
      </c>
      <c r="C14" t="s">
        <v>20</v>
      </c>
      <c r="D14" t="s">
        <v>21</v>
      </c>
      <c r="E14" s="1">
        <v>45797.36017013591</v>
      </c>
      <c r="F14" t="s">
        <v>42</v>
      </c>
      <c r="G14" s="2">
        <f>HYPERLINK("https://sbirkapp.gov.cz/detail/SPPHTR6LM675YYDC", "https://sbirkapp.gov.cz/detail/SPPHTR6LM675YYDC")</f>
        <v>0</v>
      </c>
      <c r="H14" t="s">
        <v>45</v>
      </c>
      <c r="I14">
        <v>1</v>
      </c>
    </row>
    <row r="15" spans="1:9">
      <c r="A15" t="s">
        <v>18</v>
      </c>
      <c r="B15" t="s">
        <v>19</v>
      </c>
      <c r="C15" t="s">
        <v>20</v>
      </c>
      <c r="D15" t="s">
        <v>21</v>
      </c>
      <c r="E15" s="1">
        <v>45783.55303719812</v>
      </c>
      <c r="F15" t="s">
        <v>46</v>
      </c>
      <c r="G15" s="2">
        <f>HYPERLINK("https://sbirkapp.gov.cz/detail/SPPV3ETGGIBJRDJM", "https://sbirkapp.gov.cz/detail/SPPV3ETGGIBJRDJM")</f>
        <v>0</v>
      </c>
      <c r="H15" t="s">
        <v>47</v>
      </c>
      <c r="I15">
        <v>1</v>
      </c>
    </row>
    <row r="16" spans="1:9">
      <c r="A16" t="s">
        <v>24</v>
      </c>
      <c r="B16" t="s">
        <v>25</v>
      </c>
      <c r="C16" t="s">
        <v>26</v>
      </c>
      <c r="D16" t="s">
        <v>27</v>
      </c>
      <c r="E16" s="1">
        <v>45772.44020143356</v>
      </c>
      <c r="F16" t="s">
        <v>13</v>
      </c>
      <c r="G16" s="2">
        <f>HYPERLINK("https://sbirkapp.gov.cz/detail/SPPG2DWTQZJIHPTY", "https://sbirkapp.gov.cz/detail/SPPG2DWTQZJIHPTY")</f>
        <v>0</v>
      </c>
      <c r="H16" t="s">
        <v>48</v>
      </c>
      <c r="I16">
        <v>1</v>
      </c>
    </row>
    <row r="17" spans="1:9">
      <c r="A17" t="s">
        <v>34</v>
      </c>
      <c r="B17" t="s">
        <v>35</v>
      </c>
      <c r="C17" t="s">
        <v>36</v>
      </c>
      <c r="D17" t="s">
        <v>49</v>
      </c>
      <c r="E17" s="1">
        <v>45756.50211001168</v>
      </c>
      <c r="F17" t="s">
        <v>22</v>
      </c>
      <c r="G17" s="2">
        <f>HYPERLINK("https://sbirkapp.gov.cz/detail/SPP7C2N6PDO53ACA", "https://sbirkapp.gov.cz/detail/SPP7C2N6PDO53ACA")</f>
        <v>0</v>
      </c>
      <c r="H17" t="s">
        <v>50</v>
      </c>
      <c r="I17">
        <v>1</v>
      </c>
    </row>
    <row r="18" spans="1:9">
      <c r="A18" t="s">
        <v>24</v>
      </c>
      <c r="B18" t="s">
        <v>25</v>
      </c>
      <c r="C18" t="s">
        <v>26</v>
      </c>
      <c r="D18" t="s">
        <v>27</v>
      </c>
      <c r="E18" s="1">
        <v>45744.49484376924</v>
      </c>
      <c r="F18" t="s">
        <v>13</v>
      </c>
      <c r="G18" s="2">
        <f>HYPERLINK("https://sbirkapp.gov.cz/detail/SPPEYFKY3GSHDECE", "https://sbirkapp.gov.cz/detail/SPPEYFKY3GSHDECE")</f>
        <v>0</v>
      </c>
      <c r="H18" t="s">
        <v>51</v>
      </c>
      <c r="I18">
        <v>1</v>
      </c>
    </row>
    <row r="19" spans="1:9">
      <c r="A19" t="s">
        <v>34</v>
      </c>
      <c r="B19" t="s">
        <v>35</v>
      </c>
      <c r="C19" t="s">
        <v>36</v>
      </c>
      <c r="D19" t="s">
        <v>37</v>
      </c>
      <c r="E19" s="1">
        <v>45642.33366698481</v>
      </c>
      <c r="F19" t="s">
        <v>22</v>
      </c>
      <c r="G19" s="2">
        <f>HYPERLINK("https://sbirkapp.gov.cz/detail/SPPDEUWUU6OIEJ5O", "https://sbirkapp.gov.cz/detail/SPPDEUWUU6OIEJ5O")</f>
        <v>0</v>
      </c>
      <c r="H19" t="s">
        <v>52</v>
      </c>
      <c r="I19">
        <v>1</v>
      </c>
    </row>
    <row r="20" spans="1:9">
      <c r="A20" t="s">
        <v>53</v>
      </c>
      <c r="B20" t="s">
        <v>54</v>
      </c>
      <c r="C20" t="s">
        <v>55</v>
      </c>
      <c r="D20" t="s">
        <v>27</v>
      </c>
      <c r="E20" s="1">
        <v>45609.4966320889</v>
      </c>
      <c r="F20" t="s">
        <v>13</v>
      </c>
      <c r="G20" s="2">
        <f>HYPERLINK("https://sbirkapp.gov.cz/detail/SPPCIVC754X26HSE", "https://sbirkapp.gov.cz/detail/SPPCIVC754X26HSE")</f>
        <v>0</v>
      </c>
      <c r="H20" t="s">
        <v>56</v>
      </c>
      <c r="I20">
        <v>1</v>
      </c>
    </row>
    <row r="21" spans="1:9">
      <c r="A21" t="s">
        <v>24</v>
      </c>
      <c r="B21" t="s">
        <v>25</v>
      </c>
      <c r="C21" t="s">
        <v>26</v>
      </c>
      <c r="D21" t="s">
        <v>27</v>
      </c>
      <c r="E21" s="1">
        <v>45608.41420940359</v>
      </c>
      <c r="F21" t="s">
        <v>13</v>
      </c>
      <c r="G21" s="2">
        <f>HYPERLINK("https://sbirkapp.gov.cz/detail/SPPR5MFU5GXHOPLK", "https://sbirkapp.gov.cz/detail/SPPR5MFU5GXHOPLK")</f>
        <v>0</v>
      </c>
      <c r="H21" t="s">
        <v>57</v>
      </c>
      <c r="I21">
        <v>1</v>
      </c>
    </row>
    <row r="22" spans="1:9">
      <c r="A22" t="s">
        <v>53</v>
      </c>
      <c r="B22" t="s">
        <v>54</v>
      </c>
      <c r="C22" t="s">
        <v>55</v>
      </c>
      <c r="D22" t="s">
        <v>27</v>
      </c>
      <c r="E22" s="1">
        <v>45576.57143407437</v>
      </c>
      <c r="F22" t="s">
        <v>13</v>
      </c>
      <c r="G22" s="2">
        <f>HYPERLINK("https://sbirkapp.gov.cz/detail/SPP2HEXQMM4JEOFS", "https://sbirkapp.gov.cz/detail/SPP2HEXQMM4JEOFS")</f>
        <v>0</v>
      </c>
      <c r="H22" t="s">
        <v>58</v>
      </c>
      <c r="I22">
        <v>1</v>
      </c>
    </row>
    <row r="23" spans="1:9">
      <c r="A23" t="s">
        <v>24</v>
      </c>
      <c r="B23" t="s">
        <v>25</v>
      </c>
      <c r="C23" t="s">
        <v>26</v>
      </c>
      <c r="D23" t="s">
        <v>27</v>
      </c>
      <c r="E23" s="1">
        <v>45576.47279744776</v>
      </c>
      <c r="F23" t="s">
        <v>13</v>
      </c>
      <c r="G23" s="2">
        <f>HYPERLINK("https://sbirkapp.gov.cz/detail/SPPUKYTDIPLBYBNU", "https://sbirkapp.gov.cz/detail/SPPUKYTDIPLBYBNU")</f>
        <v>0</v>
      </c>
      <c r="H23" t="s">
        <v>59</v>
      </c>
      <c r="I23">
        <v>1</v>
      </c>
    </row>
    <row r="24" spans="1:9">
      <c r="A24" t="s">
        <v>34</v>
      </c>
      <c r="B24" t="s">
        <v>35</v>
      </c>
      <c r="C24" t="s">
        <v>36</v>
      </c>
      <c r="D24" t="s">
        <v>37</v>
      </c>
      <c r="E24" s="1">
        <v>45574.66808104645</v>
      </c>
      <c r="F24" t="s">
        <v>46</v>
      </c>
      <c r="G24" s="2">
        <f>HYPERLINK("https://sbirkapp.gov.cz/detail/SPPTJHOF2WHP7AGG", "https://sbirkapp.gov.cz/detail/SPPTJHOF2WHP7AGG")</f>
        <v>0</v>
      </c>
      <c r="H24" t="s">
        <v>60</v>
      </c>
      <c r="I24">
        <v>1</v>
      </c>
    </row>
    <row r="25" spans="1:9">
      <c r="A25" t="s">
        <v>61</v>
      </c>
      <c r="B25" t="s">
        <v>62</v>
      </c>
      <c r="C25" t="s">
        <v>63</v>
      </c>
      <c r="D25" t="s">
        <v>27</v>
      </c>
      <c r="E25" s="1">
        <v>45553.40908301505</v>
      </c>
      <c r="F25" t="s">
        <v>13</v>
      </c>
      <c r="G25" s="2">
        <f>HYPERLINK("https://sbirkapp.gov.cz/detail/SPPHNVH6GJV2WXH4", "https://sbirkapp.gov.cz/detail/SPPHNVH6GJV2WXH4")</f>
        <v>0</v>
      </c>
      <c r="H25" t="s">
        <v>64</v>
      </c>
      <c r="I25">
        <v>1</v>
      </c>
    </row>
    <row r="26" spans="1:9">
      <c r="A26" t="s">
        <v>53</v>
      </c>
      <c r="B26" t="s">
        <v>54</v>
      </c>
      <c r="C26" t="s">
        <v>55</v>
      </c>
      <c r="D26" t="s">
        <v>27</v>
      </c>
      <c r="E26" s="1">
        <v>45552.58992899794</v>
      </c>
      <c r="F26" t="s">
        <v>13</v>
      </c>
      <c r="G26" s="2">
        <f>HYPERLINK("https://sbirkapp.gov.cz/detail/SPPKX5D7LHE3C5OO", "https://sbirkapp.gov.cz/detail/SPPKX5D7LHE3C5OO")</f>
        <v>0</v>
      </c>
      <c r="H26" t="s">
        <v>65</v>
      </c>
      <c r="I26">
        <v>1</v>
      </c>
    </row>
    <row r="27" spans="1:9">
      <c r="A27" t="s">
        <v>61</v>
      </c>
      <c r="B27" t="s">
        <v>62</v>
      </c>
      <c r="C27" t="s">
        <v>63</v>
      </c>
      <c r="D27" t="s">
        <v>27</v>
      </c>
      <c r="E27" s="1">
        <v>45550.76137762917</v>
      </c>
      <c r="F27" t="s">
        <v>13</v>
      </c>
      <c r="G27" s="2">
        <f>HYPERLINK("https://sbirkapp.gov.cz/detail/SPPIIWH6LOTQHLJM", "https://sbirkapp.gov.cz/detail/SPPIIWH6LOTQHLJM")</f>
        <v>0</v>
      </c>
      <c r="H27" t="s">
        <v>66</v>
      </c>
      <c r="I27">
        <v>1</v>
      </c>
    </row>
    <row r="28" spans="1:9">
      <c r="A28" t="s">
        <v>24</v>
      </c>
      <c r="B28" t="s">
        <v>25</v>
      </c>
      <c r="C28" t="s">
        <v>26</v>
      </c>
      <c r="D28" t="s">
        <v>27</v>
      </c>
      <c r="E28" s="1">
        <v>45549.77483135941</v>
      </c>
      <c r="F28" t="s">
        <v>13</v>
      </c>
      <c r="G28" s="2">
        <f>HYPERLINK("https://sbirkapp.gov.cz/detail/SPPRUN2W6TBIKZVS", "https://sbirkapp.gov.cz/detail/SPPRUN2W6TBIKZVS")</f>
        <v>0</v>
      </c>
      <c r="H28" t="s">
        <v>67</v>
      </c>
      <c r="I28">
        <v>1</v>
      </c>
    </row>
    <row r="29" spans="1:9">
      <c r="A29" t="s">
        <v>53</v>
      </c>
      <c r="B29" t="s">
        <v>54</v>
      </c>
      <c r="C29" t="s">
        <v>55</v>
      </c>
      <c r="D29" t="s">
        <v>27</v>
      </c>
      <c r="E29" s="1">
        <v>45549.59806246337</v>
      </c>
      <c r="F29" t="s">
        <v>13</v>
      </c>
      <c r="G29" s="2">
        <f>HYPERLINK("https://sbirkapp.gov.cz/detail/SPPDINGZCJMQWMGG", "https://sbirkapp.gov.cz/detail/SPPDINGZCJMQWMGG")</f>
        <v>0</v>
      </c>
      <c r="H29" t="s">
        <v>68</v>
      </c>
      <c r="I29">
        <v>1</v>
      </c>
    </row>
    <row r="30" spans="1:9">
      <c r="A30" t="s">
        <v>24</v>
      </c>
      <c r="B30" t="s">
        <v>25</v>
      </c>
      <c r="C30" t="s">
        <v>26</v>
      </c>
      <c r="D30" t="s">
        <v>69</v>
      </c>
      <c r="E30" s="1">
        <v>45495.56453956652</v>
      </c>
      <c r="F30" t="s">
        <v>13</v>
      </c>
      <c r="G30" s="2">
        <f>HYPERLINK("https://sbirkapp.gov.cz/detail/SPPOSGNAEGQ7ODT2", "https://sbirkapp.gov.cz/detail/SPPOSGNAEGQ7ODT2")</f>
        <v>0</v>
      </c>
      <c r="H30" t="s">
        <v>70</v>
      </c>
      <c r="I30">
        <v>1</v>
      </c>
    </row>
    <row r="31" spans="1:9">
      <c r="A31" t="s">
        <v>34</v>
      </c>
      <c r="B31" t="s">
        <v>35</v>
      </c>
      <c r="C31" t="s">
        <v>36</v>
      </c>
      <c r="D31" t="s">
        <v>37</v>
      </c>
      <c r="E31" s="1">
        <v>45474.938029961</v>
      </c>
      <c r="F31" t="s">
        <v>42</v>
      </c>
      <c r="G31" s="2">
        <f>HYPERLINK("https://sbirkapp.gov.cz/detail/SPPYO6YQXGSQ6P56", "https://sbirkapp.gov.cz/detail/SPPYO6YQXGSQ6P56")</f>
        <v>0</v>
      </c>
      <c r="H31" t="s">
        <v>71</v>
      </c>
      <c r="I31">
        <v>1</v>
      </c>
    </row>
    <row r="32" spans="1:9">
      <c r="A32" t="s">
        <v>18</v>
      </c>
      <c r="B32" t="s">
        <v>19</v>
      </c>
      <c r="C32" t="s">
        <v>20</v>
      </c>
      <c r="D32" t="s">
        <v>21</v>
      </c>
      <c r="E32" s="1">
        <v>45471.42104101955</v>
      </c>
      <c r="F32" t="s">
        <v>72</v>
      </c>
      <c r="G32" s="2">
        <f>HYPERLINK("https://sbirkapp.gov.cz/detail/SPP4TSJMG7L4WM3Y", "https://sbirkapp.gov.cz/detail/SPP4TSJMG7L4WM3Y")</f>
        <v>0</v>
      </c>
      <c r="H32" t="s">
        <v>73</v>
      </c>
      <c r="I32">
        <v>1</v>
      </c>
    </row>
    <row r="33" spans="1:9">
      <c r="A33" t="s">
        <v>30</v>
      </c>
      <c r="B33" t="s">
        <v>31</v>
      </c>
      <c r="C33" t="s">
        <v>32</v>
      </c>
      <c r="D33" t="s">
        <v>69</v>
      </c>
      <c r="E33" s="1">
        <v>45467.70939775321</v>
      </c>
      <c r="F33" t="s">
        <v>13</v>
      </c>
      <c r="G33" s="2">
        <f>HYPERLINK("https://sbirkapp.gov.cz/detail/SPPR6OBYBLHZW6NQ", "https://sbirkapp.gov.cz/detail/SPPR6OBYBLHZW6NQ")</f>
        <v>0</v>
      </c>
      <c r="H33" t="s">
        <v>74</v>
      </c>
      <c r="I33">
        <v>1</v>
      </c>
    </row>
    <row r="34" spans="1:9">
      <c r="A34" t="s">
        <v>75</v>
      </c>
      <c r="B34" t="s">
        <v>76</v>
      </c>
      <c r="C34" t="s">
        <v>77</v>
      </c>
      <c r="D34" t="s">
        <v>69</v>
      </c>
      <c r="E34" s="1">
        <v>45457.45598393814</v>
      </c>
      <c r="F34" t="s">
        <v>13</v>
      </c>
      <c r="G34" s="2">
        <f>HYPERLINK("https://sbirkapp.gov.cz/detail/SPPZ4EKP5SD5COSO", "https://sbirkapp.gov.cz/detail/SPPZ4EKP5SD5COSO")</f>
        <v>0</v>
      </c>
      <c r="H34" t="s">
        <v>78</v>
      </c>
      <c r="I34">
        <v>1</v>
      </c>
    </row>
    <row r="35" spans="1:9">
      <c r="A35" t="s">
        <v>79</v>
      </c>
      <c r="B35" t="s">
        <v>80</v>
      </c>
      <c r="C35" t="s">
        <v>81</v>
      </c>
      <c r="D35" t="s">
        <v>69</v>
      </c>
      <c r="E35" s="1">
        <v>45456.56635853272</v>
      </c>
      <c r="F35" t="s">
        <v>13</v>
      </c>
      <c r="G35" s="2">
        <f>HYPERLINK("https://sbirkapp.gov.cz/detail/SPPP2WVWAREOZ2SA", "https://sbirkapp.gov.cz/detail/SPPP2WVWAREOZ2SA")</f>
        <v>0</v>
      </c>
      <c r="H35" t="s">
        <v>82</v>
      </c>
      <c r="I35">
        <v>1</v>
      </c>
    </row>
    <row r="36" spans="1:9">
      <c r="A36" t="s">
        <v>83</v>
      </c>
      <c r="B36" t="s">
        <v>84</v>
      </c>
      <c r="C36" t="s">
        <v>85</v>
      </c>
      <c r="D36" t="s">
        <v>69</v>
      </c>
      <c r="E36" s="1">
        <v>45456.37218604553</v>
      </c>
      <c r="F36" t="s">
        <v>13</v>
      </c>
      <c r="G36" s="2">
        <f>HYPERLINK("https://sbirkapp.gov.cz/detail/SPPNSF66XHDGILOC", "https://sbirkapp.gov.cz/detail/SPPNSF66XHDGILOC")</f>
        <v>0</v>
      </c>
      <c r="H36" t="s">
        <v>86</v>
      </c>
      <c r="I36">
        <v>1</v>
      </c>
    </row>
    <row r="37" spans="1:9">
      <c r="A37" t="s">
        <v>87</v>
      </c>
      <c r="B37" t="s">
        <v>88</v>
      </c>
      <c r="C37" t="s">
        <v>89</v>
      </c>
      <c r="D37" t="s">
        <v>69</v>
      </c>
      <c r="E37" s="1">
        <v>45453.63204971038</v>
      </c>
      <c r="F37" t="s">
        <v>13</v>
      </c>
      <c r="G37" s="2">
        <f>HYPERLINK("https://sbirkapp.gov.cz/detail/SPPWEJRKA6EBQ252", "https://sbirkapp.gov.cz/detail/SPPWEJRKA6EBQ252")</f>
        <v>0</v>
      </c>
      <c r="H37" t="s">
        <v>90</v>
      </c>
      <c r="I37">
        <v>2</v>
      </c>
    </row>
    <row r="38" spans="1:9">
      <c r="A38" t="s">
        <v>9</v>
      </c>
      <c r="B38" t="s">
        <v>10</v>
      </c>
      <c r="C38" t="s">
        <v>11</v>
      </c>
      <c r="D38" t="s">
        <v>69</v>
      </c>
      <c r="E38" s="1">
        <v>45447.44526964259</v>
      </c>
      <c r="F38" t="s">
        <v>13</v>
      </c>
      <c r="G38" s="2">
        <f>HYPERLINK("https://sbirkapp.gov.cz/detail/SPPFQ6VOGGQPN5BI", "https://sbirkapp.gov.cz/detail/SPPFQ6VOGGQPN5BI")</f>
        <v>0</v>
      </c>
      <c r="H38" t="s">
        <v>91</v>
      </c>
      <c r="I38">
        <v>1</v>
      </c>
    </row>
    <row r="39" spans="1:9">
      <c r="A39" t="s">
        <v>92</v>
      </c>
      <c r="B39" t="s">
        <v>93</v>
      </c>
      <c r="C39" t="s">
        <v>94</v>
      </c>
      <c r="D39" t="s">
        <v>69</v>
      </c>
      <c r="E39" s="1">
        <v>45440.37673820304</v>
      </c>
      <c r="F39" t="s">
        <v>13</v>
      </c>
      <c r="G39" s="2">
        <f>HYPERLINK("https://sbirkapp.gov.cz/detail/SPP44YLLUZLKWZAI", "https://sbirkapp.gov.cz/detail/SPP44YLLUZLKWZAI")</f>
        <v>0</v>
      </c>
      <c r="H39" t="s">
        <v>95</v>
      </c>
      <c r="I39">
        <v>1</v>
      </c>
    </row>
    <row r="40" spans="1:9">
      <c r="A40" t="s">
        <v>53</v>
      </c>
      <c r="B40" t="s">
        <v>54</v>
      </c>
      <c r="C40" t="s">
        <v>55</v>
      </c>
      <c r="D40" t="s">
        <v>69</v>
      </c>
      <c r="E40" s="1">
        <v>45433.51106124404</v>
      </c>
      <c r="F40" t="s">
        <v>13</v>
      </c>
      <c r="G40" s="2">
        <f>HYPERLINK("https://sbirkapp.gov.cz/detail/SPP3MPHBRSGFHPGE", "https://sbirkapp.gov.cz/detail/SPP3MPHBRSGFHPGE")</f>
        <v>0</v>
      </c>
      <c r="H40" t="s">
        <v>96</v>
      </c>
      <c r="I40">
        <v>1</v>
      </c>
    </row>
    <row r="41" spans="1:9">
      <c r="A41" t="s">
        <v>61</v>
      </c>
      <c r="B41" t="s">
        <v>62</v>
      </c>
      <c r="C41" t="s">
        <v>63</v>
      </c>
      <c r="D41" t="s">
        <v>69</v>
      </c>
      <c r="E41" s="1">
        <v>45433.41392921596</v>
      </c>
      <c r="F41" t="s">
        <v>13</v>
      </c>
      <c r="G41" s="2">
        <f>HYPERLINK("https://sbirkapp.gov.cz/detail/SPPAD5L7ZXYZBRU6", "https://sbirkapp.gov.cz/detail/SPPAD5L7ZXYZBRU6")</f>
        <v>0</v>
      </c>
      <c r="H41" t="s">
        <v>97</v>
      </c>
      <c r="I41">
        <v>1</v>
      </c>
    </row>
    <row r="42" spans="1:9">
      <c r="A42" t="s">
        <v>34</v>
      </c>
      <c r="B42" t="s">
        <v>35</v>
      </c>
      <c r="C42" t="s">
        <v>36</v>
      </c>
      <c r="D42" t="s">
        <v>41</v>
      </c>
      <c r="E42" s="1">
        <v>45406.5027315035</v>
      </c>
      <c r="F42" t="s">
        <v>98</v>
      </c>
      <c r="G42" s="2">
        <f>HYPERLINK("https://sbirkapp.gov.cz/detail/SPPOKA7BC2QRIBHC", "https://sbirkapp.gov.cz/detail/SPPOKA7BC2QRIBHC")</f>
        <v>0</v>
      </c>
      <c r="H42" t="s">
        <v>99</v>
      </c>
      <c r="I42">
        <v>1</v>
      </c>
    </row>
    <row r="43" spans="1:9">
      <c r="A43" t="s">
        <v>100</v>
      </c>
      <c r="B43" t="s">
        <v>101</v>
      </c>
      <c r="C43" t="s">
        <v>102</v>
      </c>
      <c r="D43" t="s">
        <v>69</v>
      </c>
      <c r="E43" s="1">
        <v>45405.50042008833</v>
      </c>
      <c r="F43" t="s">
        <v>13</v>
      </c>
      <c r="G43" s="2">
        <f>HYPERLINK("https://sbirkapp.gov.cz/detail/SPPHBJX3EFURTMTK", "https://sbirkapp.gov.cz/detail/SPPHBJX3EFURTMTK")</f>
        <v>0</v>
      </c>
      <c r="H43" t="s">
        <v>103</v>
      </c>
      <c r="I43">
        <v>1</v>
      </c>
    </row>
    <row r="44" spans="1:9">
      <c r="A44" t="s">
        <v>18</v>
      </c>
      <c r="B44" t="s">
        <v>19</v>
      </c>
      <c r="C44" t="s">
        <v>20</v>
      </c>
      <c r="D44" t="s">
        <v>21</v>
      </c>
      <c r="E44" s="1">
        <v>45400.36920074941</v>
      </c>
      <c r="F44" t="s">
        <v>104</v>
      </c>
      <c r="G44" s="2">
        <f>HYPERLINK("https://sbirkapp.gov.cz/detail/SPPQY7Q46M7XSQTM", "https://sbirkapp.gov.cz/detail/SPPQY7Q46M7XSQTM")</f>
        <v>0</v>
      </c>
      <c r="H44" t="s">
        <v>105</v>
      </c>
      <c r="I44">
        <v>1</v>
      </c>
    </row>
    <row r="45" spans="1:9">
      <c r="A45" t="s">
        <v>79</v>
      </c>
      <c r="B45" t="s">
        <v>80</v>
      </c>
      <c r="C45" t="s">
        <v>81</v>
      </c>
      <c r="D45" t="s">
        <v>41</v>
      </c>
      <c r="E45" s="1">
        <v>45399.44673954733</v>
      </c>
      <c r="F45" t="s">
        <v>106</v>
      </c>
      <c r="G45" s="2">
        <f>HYPERLINK("https://sbirkapp.gov.cz/detail/SPPJ5IR5BA6NGUQU", "https://sbirkapp.gov.cz/detail/SPPJ5IR5BA6NGUQU")</f>
        <v>0</v>
      </c>
      <c r="H45" t="s">
        <v>107</v>
      </c>
      <c r="I45">
        <v>1</v>
      </c>
    </row>
    <row r="46" spans="1:9">
      <c r="A46" t="s">
        <v>108</v>
      </c>
      <c r="B46" t="s">
        <v>109</v>
      </c>
      <c r="C46" t="s">
        <v>110</v>
      </c>
      <c r="D46" t="s">
        <v>69</v>
      </c>
      <c r="E46" s="1">
        <v>45391.75085399094</v>
      </c>
      <c r="F46" t="s">
        <v>13</v>
      </c>
      <c r="G46" s="2">
        <f>HYPERLINK("https://sbirkapp.gov.cz/detail/SPPW7BUZBHIPGYYC", "https://sbirkapp.gov.cz/detail/SPPW7BUZBHIPGYYC")</f>
        <v>0</v>
      </c>
      <c r="H46" t="s">
        <v>111</v>
      </c>
      <c r="I46">
        <v>1</v>
      </c>
    </row>
    <row r="47" spans="1:9">
      <c r="A47" t="s">
        <v>18</v>
      </c>
      <c r="B47" t="s">
        <v>19</v>
      </c>
      <c r="C47" t="s">
        <v>20</v>
      </c>
      <c r="D47" t="s">
        <v>21</v>
      </c>
      <c r="E47" s="1">
        <v>45385.43420952853</v>
      </c>
      <c r="F47" t="s">
        <v>98</v>
      </c>
      <c r="G47" s="2">
        <f>HYPERLINK("https://sbirkapp.gov.cz/detail/SPPQXGI2CBJC6HHE", "https://sbirkapp.gov.cz/detail/SPPQXGI2CBJC6HHE")</f>
        <v>0</v>
      </c>
      <c r="H47" t="s">
        <v>112</v>
      </c>
      <c r="I47">
        <v>1</v>
      </c>
    </row>
    <row r="48" spans="1:9">
      <c r="A48" t="s">
        <v>18</v>
      </c>
      <c r="B48" t="s">
        <v>19</v>
      </c>
      <c r="C48" t="s">
        <v>20</v>
      </c>
      <c r="D48" t="s">
        <v>21</v>
      </c>
      <c r="E48" s="1">
        <v>45371.52933994044</v>
      </c>
      <c r="F48" t="s">
        <v>106</v>
      </c>
      <c r="G48" s="2">
        <f>HYPERLINK("https://sbirkapp.gov.cz/detail/SPPZIXEV6BW3K77C", "https://sbirkapp.gov.cz/detail/SPPZIXEV6BW3K77C")</f>
        <v>0</v>
      </c>
      <c r="H48" t="s">
        <v>113</v>
      </c>
      <c r="I48">
        <v>1</v>
      </c>
    </row>
    <row r="49" spans="1:9">
      <c r="A49" t="s">
        <v>18</v>
      </c>
      <c r="B49" t="s">
        <v>19</v>
      </c>
      <c r="C49" t="s">
        <v>20</v>
      </c>
      <c r="D49" t="s">
        <v>21</v>
      </c>
      <c r="E49" s="1">
        <v>45370.57884361185</v>
      </c>
      <c r="F49" t="s">
        <v>114</v>
      </c>
      <c r="G49" s="2">
        <f>HYPERLINK("https://sbirkapp.gov.cz/detail/SPPHVS37MTJW6CYE", "https://sbirkapp.gov.cz/detail/SPPHVS37MTJW6CYE")</f>
        <v>0</v>
      </c>
      <c r="H49" t="s">
        <v>115</v>
      </c>
      <c r="I49">
        <v>2</v>
      </c>
    </row>
    <row r="50" spans="1:9">
      <c r="A50" t="s">
        <v>18</v>
      </c>
      <c r="B50" t="s">
        <v>19</v>
      </c>
      <c r="C50" t="s">
        <v>20</v>
      </c>
      <c r="D50" t="s">
        <v>21</v>
      </c>
      <c r="E50" s="1">
        <v>45370.57566528059</v>
      </c>
      <c r="F50" t="s">
        <v>116</v>
      </c>
      <c r="G50" s="2">
        <f>HYPERLINK("https://sbirkapp.gov.cz/detail/SPPJCPBRZ6NLO6FE", "https://sbirkapp.gov.cz/detail/SPPJCPBRZ6NLO6FE")</f>
        <v>0</v>
      </c>
      <c r="H50" t="s">
        <v>117</v>
      </c>
      <c r="I50">
        <v>2</v>
      </c>
    </row>
    <row r="51" spans="1:9">
      <c r="A51" t="s">
        <v>18</v>
      </c>
      <c r="B51" t="s">
        <v>19</v>
      </c>
      <c r="C51" t="s">
        <v>20</v>
      </c>
      <c r="D51" t="s">
        <v>21</v>
      </c>
      <c r="E51" s="1">
        <v>45341.54270959953</v>
      </c>
      <c r="F51" t="s">
        <v>118</v>
      </c>
      <c r="G51" s="2">
        <f>HYPERLINK("https://sbirkapp.gov.cz/detail/SPP4N5L5CJPGWRTQ", "https://sbirkapp.gov.cz/detail/SPP4N5L5CJPGWRTQ")</f>
        <v>0</v>
      </c>
      <c r="H51" t="s">
        <v>119</v>
      </c>
      <c r="I51">
        <v>1</v>
      </c>
    </row>
    <row r="52" spans="1:9">
      <c r="A52" t="s">
        <v>18</v>
      </c>
      <c r="B52" t="s">
        <v>19</v>
      </c>
      <c r="C52" t="s">
        <v>20</v>
      </c>
      <c r="D52" t="s">
        <v>21</v>
      </c>
      <c r="E52" s="1">
        <v>45317.57846563173</v>
      </c>
      <c r="F52" t="s">
        <v>120</v>
      </c>
      <c r="G52" s="2">
        <f>HYPERLINK("https://sbirkapp.gov.cz/detail/SPPUQQ55GGI37TGU", "https://sbirkapp.gov.cz/detail/SPPUQQ55GGI37TGU")</f>
        <v>0</v>
      </c>
      <c r="H52" t="s">
        <v>121</v>
      </c>
      <c r="I52">
        <v>1</v>
      </c>
    </row>
    <row r="53" spans="1:9">
      <c r="A53" t="s">
        <v>34</v>
      </c>
      <c r="B53" t="s">
        <v>35</v>
      </c>
      <c r="C53" t="s">
        <v>36</v>
      </c>
      <c r="D53" t="s">
        <v>122</v>
      </c>
      <c r="E53" s="1">
        <v>45313.50230317112</v>
      </c>
      <c r="F53" t="s">
        <v>118</v>
      </c>
      <c r="G53" s="2">
        <f>HYPERLINK("https://sbirkapp.gov.cz/detail/SPPVE2SDSMMPS7XW", "https://sbirkapp.gov.cz/detail/SPPVE2SDSMMPS7XW")</f>
        <v>0</v>
      </c>
      <c r="H53" t="s">
        <v>123</v>
      </c>
      <c r="I53">
        <v>1</v>
      </c>
    </row>
    <row r="54" spans="1:9">
      <c r="A54" t="s">
        <v>34</v>
      </c>
      <c r="B54" t="s">
        <v>35</v>
      </c>
      <c r="C54" t="s">
        <v>36</v>
      </c>
      <c r="D54" t="s">
        <v>122</v>
      </c>
      <c r="E54" s="1">
        <v>45313.50227438383</v>
      </c>
      <c r="F54" t="s">
        <v>118</v>
      </c>
      <c r="G54" s="2">
        <f>HYPERLINK("https://sbirkapp.gov.cz/detail/SPP2VCO2NBSCPPNG", "https://sbirkapp.gov.cz/detail/SPP2VCO2NBSCPPNG")</f>
        <v>0</v>
      </c>
      <c r="H54" t="s">
        <v>124</v>
      </c>
      <c r="I54">
        <v>1</v>
      </c>
    </row>
    <row r="55" spans="1:9">
      <c r="A55" t="s">
        <v>34</v>
      </c>
      <c r="B55" t="s">
        <v>35</v>
      </c>
      <c r="C55" t="s">
        <v>36</v>
      </c>
      <c r="D55" t="s">
        <v>122</v>
      </c>
      <c r="E55" s="1">
        <v>45313.50224453887</v>
      </c>
      <c r="F55" t="s">
        <v>118</v>
      </c>
      <c r="G55" s="2">
        <f>HYPERLINK("https://sbirkapp.gov.cz/detail/SPPHMGDTCM6IGBQO", "https://sbirkapp.gov.cz/detail/SPPHMGDTCM6IGBQO")</f>
        <v>0</v>
      </c>
      <c r="H55" t="s">
        <v>125</v>
      </c>
      <c r="I55">
        <v>1</v>
      </c>
    </row>
    <row r="56" spans="1:9">
      <c r="A56" t="s">
        <v>34</v>
      </c>
      <c r="B56" t="s">
        <v>35</v>
      </c>
      <c r="C56" t="s">
        <v>36</v>
      </c>
      <c r="D56" t="s">
        <v>122</v>
      </c>
      <c r="E56" s="1">
        <v>45313.50116742188</v>
      </c>
      <c r="F56" t="s">
        <v>118</v>
      </c>
      <c r="G56" s="2">
        <f>HYPERLINK("https://sbirkapp.gov.cz/detail/SPPQYFANSBB4RM2A", "https://sbirkapp.gov.cz/detail/SPPQYFANSBB4RM2A")</f>
        <v>0</v>
      </c>
      <c r="H56" t="s">
        <v>126</v>
      </c>
      <c r="I56">
        <v>1</v>
      </c>
    </row>
    <row r="57" spans="1:9">
      <c r="A57" t="s">
        <v>34</v>
      </c>
      <c r="B57" t="s">
        <v>35</v>
      </c>
      <c r="C57" t="s">
        <v>36</v>
      </c>
      <c r="D57" t="s">
        <v>41</v>
      </c>
      <c r="E57" s="1">
        <v>45288.6768014496</v>
      </c>
      <c r="F57" t="s">
        <v>127</v>
      </c>
      <c r="G57" s="2">
        <f>HYPERLINK("https://sbirkapp.gov.cz/detail/SPP6PNVD3BRP2VXU", "https://sbirkapp.gov.cz/detail/SPP6PNVD3BRP2VXU")</f>
        <v>0</v>
      </c>
      <c r="H57" t="s">
        <v>128</v>
      </c>
      <c r="I57">
        <v>1</v>
      </c>
    </row>
    <row r="58" spans="1:9">
      <c r="A58" t="s">
        <v>18</v>
      </c>
      <c r="B58" t="s">
        <v>19</v>
      </c>
      <c r="C58" t="s">
        <v>20</v>
      </c>
      <c r="D58" t="s">
        <v>21</v>
      </c>
      <c r="E58" s="1">
        <v>45275.38578245476</v>
      </c>
      <c r="F58" t="s">
        <v>127</v>
      </c>
      <c r="G58" s="2">
        <f>HYPERLINK("https://sbirkapp.gov.cz/detail/SPP63HACZYYFKFL6", "https://sbirkapp.gov.cz/detail/SPP63HACZYYFKFL6")</f>
        <v>0</v>
      </c>
      <c r="H58" t="s">
        <v>129</v>
      </c>
      <c r="I58">
        <v>1</v>
      </c>
    </row>
    <row r="59" spans="1:9">
      <c r="A59" t="s">
        <v>34</v>
      </c>
      <c r="B59" t="s">
        <v>35</v>
      </c>
      <c r="C59" t="s">
        <v>36</v>
      </c>
      <c r="D59" t="s">
        <v>37</v>
      </c>
      <c r="E59" s="1">
        <v>45265.33502228027</v>
      </c>
      <c r="F59" t="s">
        <v>118</v>
      </c>
      <c r="G59" s="2">
        <f>HYPERLINK("https://sbirkapp.gov.cz/detail/SPPZMX2OVBZULIGA", "https://sbirkapp.gov.cz/detail/SPPZMX2OVBZULIGA")</f>
        <v>0</v>
      </c>
      <c r="H59" t="s">
        <v>130</v>
      </c>
      <c r="I59">
        <v>1</v>
      </c>
    </row>
    <row r="60" spans="1:9">
      <c r="A60" t="s">
        <v>34</v>
      </c>
      <c r="B60" t="s">
        <v>35</v>
      </c>
      <c r="C60" t="s">
        <v>36</v>
      </c>
      <c r="D60" t="s">
        <v>37</v>
      </c>
      <c r="E60" s="1">
        <v>45265.3349916006</v>
      </c>
      <c r="F60" t="s">
        <v>118</v>
      </c>
      <c r="G60" s="2">
        <f>HYPERLINK("https://sbirkapp.gov.cz/detail/SPPHHZRNRGT3WRN4", "https://sbirkapp.gov.cz/detail/SPPHHZRNRGT3WRN4")</f>
        <v>0</v>
      </c>
      <c r="H60" t="s">
        <v>131</v>
      </c>
      <c r="I60">
        <v>1</v>
      </c>
    </row>
    <row r="61" spans="1:9">
      <c r="A61" t="s">
        <v>34</v>
      </c>
      <c r="B61" t="s">
        <v>35</v>
      </c>
      <c r="C61" t="s">
        <v>36</v>
      </c>
      <c r="D61" t="s">
        <v>37</v>
      </c>
      <c r="E61" s="1">
        <v>45265.33496076328</v>
      </c>
      <c r="F61" t="s">
        <v>118</v>
      </c>
      <c r="G61" s="2">
        <f>HYPERLINK("https://sbirkapp.gov.cz/detail/SPPLXRLKJDTYH4IG", "https://sbirkapp.gov.cz/detail/SPPLXRLKJDTYH4IG")</f>
        <v>0</v>
      </c>
      <c r="H61" t="s">
        <v>132</v>
      </c>
      <c r="I61">
        <v>1</v>
      </c>
    </row>
    <row r="62" spans="1:9">
      <c r="A62" t="s">
        <v>34</v>
      </c>
      <c r="B62" t="s">
        <v>35</v>
      </c>
      <c r="C62" t="s">
        <v>36</v>
      </c>
      <c r="D62" t="s">
        <v>41</v>
      </c>
      <c r="E62" s="1">
        <v>45230.50343111365</v>
      </c>
      <c r="F62" t="s">
        <v>133</v>
      </c>
      <c r="G62" s="2">
        <f>HYPERLINK("https://sbirkapp.gov.cz/detail/SPPQZI5ZAAA6FZHG", "https://sbirkapp.gov.cz/detail/SPPQZI5ZAAA6FZHG")</f>
        <v>0</v>
      </c>
      <c r="H62" t="s">
        <v>134</v>
      </c>
      <c r="I62">
        <v>1</v>
      </c>
    </row>
    <row r="63" spans="1:9">
      <c r="A63" t="s">
        <v>79</v>
      </c>
      <c r="B63" t="s">
        <v>80</v>
      </c>
      <c r="C63" t="s">
        <v>81</v>
      </c>
      <c r="D63" t="s">
        <v>122</v>
      </c>
      <c r="E63" s="1">
        <v>45223.59553354229</v>
      </c>
      <c r="F63" t="s">
        <v>135</v>
      </c>
      <c r="G63" s="2">
        <f>HYPERLINK("https://sbirkapp.gov.cz/detail/SPPYDEDCWKC7AORM", "https://sbirkapp.gov.cz/detail/SPPYDEDCWKC7AORM")</f>
        <v>0</v>
      </c>
      <c r="H63" t="s">
        <v>136</v>
      </c>
      <c r="I63">
        <v>1</v>
      </c>
    </row>
    <row r="64" spans="1:9">
      <c r="A64" t="s">
        <v>34</v>
      </c>
      <c r="B64" t="s">
        <v>35</v>
      </c>
      <c r="C64" t="s">
        <v>36</v>
      </c>
      <c r="D64" t="s">
        <v>49</v>
      </c>
      <c r="E64" s="1">
        <v>45216.50664881727</v>
      </c>
      <c r="F64" t="s">
        <v>118</v>
      </c>
      <c r="G64" s="2">
        <f>HYPERLINK("https://sbirkapp.gov.cz/detail/SPPBEU5JLNVITGKO", "https://sbirkapp.gov.cz/detail/SPPBEU5JLNVITGKO")</f>
        <v>0</v>
      </c>
      <c r="H64" t="s">
        <v>137</v>
      </c>
      <c r="I64">
        <v>1</v>
      </c>
    </row>
    <row r="65" spans="1:9">
      <c r="A65" t="s">
        <v>79</v>
      </c>
      <c r="B65" t="s">
        <v>80</v>
      </c>
      <c r="C65" t="s">
        <v>81</v>
      </c>
      <c r="D65" t="s">
        <v>41</v>
      </c>
      <c r="E65" s="1">
        <v>45204.59896651969</v>
      </c>
      <c r="F65" t="s">
        <v>138</v>
      </c>
      <c r="G65" s="2">
        <f>HYPERLINK("https://sbirkapp.gov.cz/detail/SPPXMGLZWFQJW4SS", "https://sbirkapp.gov.cz/detail/SPPXMGLZWFQJW4SS")</f>
        <v>0</v>
      </c>
      <c r="H65" t="s">
        <v>139</v>
      </c>
      <c r="I65">
        <v>1</v>
      </c>
    </row>
    <row r="66" spans="1:9">
      <c r="A66" t="s">
        <v>34</v>
      </c>
      <c r="B66" t="s">
        <v>35</v>
      </c>
      <c r="C66" t="s">
        <v>36</v>
      </c>
      <c r="D66" t="s">
        <v>49</v>
      </c>
      <c r="E66" s="1">
        <v>45201.50145579349</v>
      </c>
      <c r="F66" t="s">
        <v>140</v>
      </c>
      <c r="G66" s="2">
        <f>HYPERLINK("https://sbirkapp.gov.cz/detail/SPPAOJBZC5LD25YY", "https://sbirkapp.gov.cz/detail/SPPAOJBZC5LD25YY")</f>
        <v>0</v>
      </c>
      <c r="H66" t="s">
        <v>141</v>
      </c>
      <c r="I66">
        <v>1</v>
      </c>
    </row>
    <row r="67" spans="1:9">
      <c r="A67" t="s">
        <v>18</v>
      </c>
      <c r="B67" t="s">
        <v>19</v>
      </c>
      <c r="C67" t="s">
        <v>20</v>
      </c>
      <c r="D67" t="s">
        <v>21</v>
      </c>
      <c r="E67" s="1">
        <v>45190.38894370686</v>
      </c>
      <c r="F67" t="s">
        <v>138</v>
      </c>
      <c r="G67" s="2">
        <f>HYPERLINK("https://sbirkapp.gov.cz/detail/SPPOT7XNHEK4A5XE", "https://sbirkapp.gov.cz/detail/SPPOT7XNHEK4A5XE")</f>
        <v>0</v>
      </c>
      <c r="H67" t="s">
        <v>142</v>
      </c>
      <c r="I67">
        <v>1</v>
      </c>
    </row>
    <row r="68" spans="1:9">
      <c r="A68" t="s">
        <v>79</v>
      </c>
      <c r="B68" t="s">
        <v>80</v>
      </c>
      <c r="C68" t="s">
        <v>81</v>
      </c>
      <c r="D68" t="s">
        <v>37</v>
      </c>
      <c r="E68" s="1">
        <v>45174.60659882118</v>
      </c>
      <c r="F68" t="s">
        <v>106</v>
      </c>
      <c r="G68" s="2">
        <f>HYPERLINK("https://sbirkapp.gov.cz/detail/SPPTVQDEIDHTAYGC", "https://sbirkapp.gov.cz/detail/SPPTVQDEIDHTAYGC")</f>
        <v>0</v>
      </c>
      <c r="H68" t="s">
        <v>143</v>
      </c>
      <c r="I68">
        <v>1</v>
      </c>
    </row>
    <row r="69" spans="1:9">
      <c r="A69" t="s">
        <v>18</v>
      </c>
      <c r="B69" t="s">
        <v>19</v>
      </c>
      <c r="C69" t="s">
        <v>20</v>
      </c>
      <c r="D69" t="s">
        <v>21</v>
      </c>
      <c r="E69" s="1">
        <v>45173.39103043253</v>
      </c>
      <c r="F69" t="s">
        <v>144</v>
      </c>
      <c r="G69" s="2">
        <f>HYPERLINK("https://sbirkapp.gov.cz/detail/SPPYFASXKWMIIRI6", "https://sbirkapp.gov.cz/detail/SPPYFASXKWMIIRI6")</f>
        <v>0</v>
      </c>
      <c r="H69" t="s">
        <v>145</v>
      </c>
      <c r="I69">
        <v>1</v>
      </c>
    </row>
    <row r="70" spans="1:9">
      <c r="A70" t="s">
        <v>34</v>
      </c>
      <c r="B70" t="s">
        <v>35</v>
      </c>
      <c r="C70" t="s">
        <v>36</v>
      </c>
      <c r="D70" t="s">
        <v>37</v>
      </c>
      <c r="E70" s="1">
        <v>45168.50083875276</v>
      </c>
      <c r="F70" t="s">
        <v>114</v>
      </c>
      <c r="G70" s="2">
        <f>HYPERLINK("https://sbirkapp.gov.cz/detail/SPPU2ZVCQJPMNIGC", "https://sbirkapp.gov.cz/detail/SPPU2ZVCQJPMNIGC")</f>
        <v>0</v>
      </c>
      <c r="H70" t="s">
        <v>146</v>
      </c>
      <c r="I70">
        <v>1</v>
      </c>
    </row>
    <row r="71" spans="1:9">
      <c r="A71" t="s">
        <v>34</v>
      </c>
      <c r="B71" t="s">
        <v>35</v>
      </c>
      <c r="C71" t="s">
        <v>36</v>
      </c>
      <c r="D71" t="s">
        <v>49</v>
      </c>
      <c r="E71" s="1">
        <v>45161.67003050656</v>
      </c>
      <c r="F71" t="s">
        <v>127</v>
      </c>
      <c r="G71" s="2">
        <f>HYPERLINK("https://sbirkapp.gov.cz/detail/SPPJW3TXZNV2R2KI", "https://sbirkapp.gov.cz/detail/SPPJW3TXZNV2R2KI")</f>
        <v>0</v>
      </c>
      <c r="H71" t="s">
        <v>147</v>
      </c>
      <c r="I71">
        <v>1</v>
      </c>
    </row>
    <row r="72" spans="1:9">
      <c r="A72" t="s">
        <v>79</v>
      </c>
      <c r="B72" t="s">
        <v>80</v>
      </c>
      <c r="C72" t="s">
        <v>81</v>
      </c>
      <c r="D72" t="s">
        <v>37</v>
      </c>
      <c r="E72" s="1">
        <v>45141.61231008796</v>
      </c>
      <c r="F72" t="s">
        <v>135</v>
      </c>
      <c r="G72" s="2">
        <f>HYPERLINK("https://sbirkapp.gov.cz/detail/SPPV76XYXAMQXQ44", "https://sbirkapp.gov.cz/detail/SPPV76XYXAMQXQ44")</f>
        <v>0</v>
      </c>
      <c r="H72" t="s">
        <v>148</v>
      </c>
      <c r="I72">
        <v>1</v>
      </c>
    </row>
    <row r="73" spans="1:9">
      <c r="A73" t="s">
        <v>18</v>
      </c>
      <c r="B73" t="s">
        <v>19</v>
      </c>
      <c r="C73" t="s">
        <v>20</v>
      </c>
      <c r="D73" t="s">
        <v>21</v>
      </c>
      <c r="E73" s="1">
        <v>45139.51789681071</v>
      </c>
      <c r="F73" t="s">
        <v>133</v>
      </c>
      <c r="G73" s="2">
        <f>HYPERLINK("https://sbirkapp.gov.cz/detail/SPPJVAB4OKBZVTJC", "https://sbirkapp.gov.cz/detail/SPPJVAB4OKBZVTJC")</f>
        <v>0</v>
      </c>
      <c r="H73" t="s">
        <v>149</v>
      </c>
      <c r="I73">
        <v>1</v>
      </c>
    </row>
    <row r="74" spans="1:9">
      <c r="A74" t="s">
        <v>150</v>
      </c>
      <c r="B74" t="s">
        <v>151</v>
      </c>
      <c r="C74" t="s">
        <v>152</v>
      </c>
      <c r="D74" t="s">
        <v>27</v>
      </c>
      <c r="E74" s="1">
        <v>45134.45945120507</v>
      </c>
      <c r="F74" t="s">
        <v>13</v>
      </c>
      <c r="G74" s="2">
        <f>HYPERLINK("https://sbirkapp.gov.cz/detail/SPPDQJBP23BLGUR6", "https://sbirkapp.gov.cz/detail/SPPDQJBP23BLGUR6")</f>
        <v>0</v>
      </c>
      <c r="H74" t="s">
        <v>153</v>
      </c>
      <c r="I74">
        <v>1</v>
      </c>
    </row>
    <row r="75" spans="1:9">
      <c r="A75" t="s">
        <v>34</v>
      </c>
      <c r="B75" t="s">
        <v>35</v>
      </c>
      <c r="C75" t="s">
        <v>36</v>
      </c>
      <c r="D75" t="s">
        <v>37</v>
      </c>
      <c r="E75" s="1">
        <v>45125.75076148944</v>
      </c>
      <c r="F75" t="s">
        <v>118</v>
      </c>
      <c r="G75" s="2">
        <f>HYPERLINK("https://sbirkapp.gov.cz/detail/SPPMPE7QGP7ZSRQI", "https://sbirkapp.gov.cz/detail/SPPMPE7QGP7ZSRQI")</f>
        <v>0</v>
      </c>
      <c r="H75" t="s">
        <v>154</v>
      </c>
      <c r="I75">
        <v>1</v>
      </c>
    </row>
    <row r="76" spans="1:9">
      <c r="A76" t="s">
        <v>150</v>
      </c>
      <c r="B76" t="s">
        <v>151</v>
      </c>
      <c r="C76" t="s">
        <v>152</v>
      </c>
      <c r="D76" t="s">
        <v>27</v>
      </c>
      <c r="E76" s="1">
        <v>45118.43827310862</v>
      </c>
      <c r="F76" t="s">
        <v>13</v>
      </c>
      <c r="G76" s="2">
        <f>HYPERLINK("https://sbirkapp.gov.cz/detail/SPPZ5VKHGYUDLEHW", "https://sbirkapp.gov.cz/detail/SPPZ5VKHGYUDLEHW")</f>
        <v>0</v>
      </c>
      <c r="H76" t="s">
        <v>155</v>
      </c>
      <c r="I76">
        <v>1</v>
      </c>
    </row>
    <row r="77" spans="1:9">
      <c r="A77" t="s">
        <v>18</v>
      </c>
      <c r="B77" t="s">
        <v>19</v>
      </c>
      <c r="C77" t="s">
        <v>20</v>
      </c>
      <c r="D77" t="s">
        <v>21</v>
      </c>
      <c r="E77" s="1">
        <v>45110.51418134701</v>
      </c>
      <c r="F77" t="s">
        <v>156</v>
      </c>
      <c r="G77" s="2">
        <f>HYPERLINK("https://sbirkapp.gov.cz/detail/SPPBRK4IAS2RN4UE", "https://sbirkapp.gov.cz/detail/SPPBRK4IAS2RN4UE")</f>
        <v>0</v>
      </c>
      <c r="H77" t="s">
        <v>157</v>
      </c>
      <c r="I77">
        <v>1</v>
      </c>
    </row>
    <row r="78" spans="1:9">
      <c r="A78" t="s">
        <v>34</v>
      </c>
      <c r="B78" t="s">
        <v>35</v>
      </c>
      <c r="C78" t="s">
        <v>36</v>
      </c>
      <c r="D78" t="s">
        <v>37</v>
      </c>
      <c r="E78" s="1">
        <v>45073.66892636963</v>
      </c>
      <c r="F78" t="s">
        <v>127</v>
      </c>
      <c r="G78" s="2">
        <f>HYPERLINK("https://sbirkapp.gov.cz/detail/SPPIRT57AWXQA2LS", "https://sbirkapp.gov.cz/detail/SPPIRT57AWXQA2LS")</f>
        <v>0</v>
      </c>
      <c r="H78" t="s">
        <v>158</v>
      </c>
      <c r="I78">
        <v>1</v>
      </c>
    </row>
    <row r="79" spans="1:9">
      <c r="A79" t="s">
        <v>87</v>
      </c>
      <c r="B79" t="s">
        <v>88</v>
      </c>
      <c r="C79" t="s">
        <v>89</v>
      </c>
      <c r="D79" t="s">
        <v>12</v>
      </c>
      <c r="E79" s="1">
        <v>45069.61629222216</v>
      </c>
      <c r="F79" t="s">
        <v>13</v>
      </c>
      <c r="G79" s="2">
        <f>HYPERLINK("https://sbirkapp.gov.cz/detail/SPPAPXPP7JRIGH54", "https://sbirkapp.gov.cz/detail/SPPAPXPP7JRIGH54")</f>
        <v>0</v>
      </c>
      <c r="H79" t="s">
        <v>159</v>
      </c>
      <c r="I79">
        <v>1</v>
      </c>
    </row>
    <row r="80" spans="1:9">
      <c r="A80" t="s">
        <v>18</v>
      </c>
      <c r="B80" t="s">
        <v>19</v>
      </c>
      <c r="C80" t="s">
        <v>20</v>
      </c>
      <c r="D80" t="s">
        <v>21</v>
      </c>
      <c r="E80" s="1">
        <v>45049.37925078022</v>
      </c>
      <c r="F80" t="s">
        <v>160</v>
      </c>
      <c r="G80" s="2">
        <f>HYPERLINK("https://sbirkapp.gov.cz/detail/SPPODQYP3DSJL3ZU", "https://sbirkapp.gov.cz/detail/SPPODQYP3DSJL3ZU")</f>
        <v>0</v>
      </c>
      <c r="H80" t="s">
        <v>161</v>
      </c>
      <c r="I80">
        <v>1</v>
      </c>
    </row>
    <row r="81" spans="1:9">
      <c r="A81" t="s">
        <v>34</v>
      </c>
      <c r="B81" t="s">
        <v>35</v>
      </c>
      <c r="C81" t="s">
        <v>36</v>
      </c>
      <c r="D81" t="s">
        <v>37</v>
      </c>
      <c r="E81" s="1">
        <v>45048.50145783375</v>
      </c>
      <c r="F81" t="s">
        <v>98</v>
      </c>
      <c r="G81" s="2">
        <f>HYPERLINK("https://sbirkapp.gov.cz/detail/SPPGM4ZQJGMBX4MY", "https://sbirkapp.gov.cz/detail/SPPGM4ZQJGMBX4MY")</f>
        <v>0</v>
      </c>
      <c r="H81" t="s">
        <v>162</v>
      </c>
      <c r="I81">
        <v>1</v>
      </c>
    </row>
    <row r="82" spans="1:9">
      <c r="A82" t="s">
        <v>79</v>
      </c>
      <c r="B82" t="s">
        <v>80</v>
      </c>
      <c r="C82" t="s">
        <v>81</v>
      </c>
      <c r="D82" t="s">
        <v>37</v>
      </c>
      <c r="E82" s="1">
        <v>45022.58606969599</v>
      </c>
      <c r="F82" t="s">
        <v>163</v>
      </c>
      <c r="G82" s="2">
        <f>HYPERLINK("https://sbirkapp.gov.cz/detail/SPPIC3P5HDGEQ7ZY", "https://sbirkapp.gov.cz/detail/SPPIC3P5HDGEQ7ZY")</f>
        <v>0</v>
      </c>
      <c r="H82" t="s">
        <v>164</v>
      </c>
      <c r="I82">
        <v>1</v>
      </c>
    </row>
    <row r="83" spans="1:9">
      <c r="A83" t="s">
        <v>18</v>
      </c>
      <c r="B83" t="s">
        <v>19</v>
      </c>
      <c r="C83" t="s">
        <v>20</v>
      </c>
      <c r="D83" t="s">
        <v>21</v>
      </c>
      <c r="E83" s="1">
        <v>45012.53640530854</v>
      </c>
      <c r="F83" t="s">
        <v>165</v>
      </c>
      <c r="G83" s="2">
        <f>HYPERLINK("https://sbirkapp.gov.cz/detail/SPPJMTLZT4D3ASZU", "https://sbirkapp.gov.cz/detail/SPPJMTLZT4D3ASZU")</f>
        <v>0</v>
      </c>
      <c r="H83" t="s">
        <v>166</v>
      </c>
      <c r="I83">
        <v>1</v>
      </c>
    </row>
    <row r="84" spans="1:9">
      <c r="A84" t="s">
        <v>34</v>
      </c>
      <c r="B84" t="s">
        <v>35</v>
      </c>
      <c r="C84" t="s">
        <v>36</v>
      </c>
      <c r="D84" t="s">
        <v>37</v>
      </c>
      <c r="E84" s="1">
        <v>44999.67998241596</v>
      </c>
      <c r="F84" t="s">
        <v>140</v>
      </c>
      <c r="G84" s="2">
        <f>HYPERLINK("https://sbirkapp.gov.cz/detail/SPPCGN5O6QGMIVHU", "https://sbirkapp.gov.cz/detail/SPPCGN5O6QGMIVHU")</f>
        <v>0</v>
      </c>
      <c r="H84" t="s">
        <v>167</v>
      </c>
      <c r="I84">
        <v>1</v>
      </c>
    </row>
    <row r="85" spans="1:9">
      <c r="A85" t="s">
        <v>34</v>
      </c>
      <c r="B85" t="s">
        <v>35</v>
      </c>
      <c r="C85" t="s">
        <v>36</v>
      </c>
      <c r="D85" t="s">
        <v>37</v>
      </c>
      <c r="E85" s="1">
        <v>44992.67135210068</v>
      </c>
      <c r="F85" t="s">
        <v>133</v>
      </c>
      <c r="G85" s="2">
        <f>HYPERLINK("https://sbirkapp.gov.cz/detail/SPPWXN4ARQMQUAI2", "https://sbirkapp.gov.cz/detail/SPPWXN4ARQMQUAI2")</f>
        <v>0</v>
      </c>
      <c r="H85" t="s">
        <v>168</v>
      </c>
      <c r="I85">
        <v>1</v>
      </c>
    </row>
    <row r="86" spans="1:9">
      <c r="A86" t="s">
        <v>79</v>
      </c>
      <c r="B86" t="s">
        <v>80</v>
      </c>
      <c r="C86" t="s">
        <v>81</v>
      </c>
      <c r="D86" t="s">
        <v>122</v>
      </c>
      <c r="E86" s="1">
        <v>44981.47955677033</v>
      </c>
      <c r="F86" t="s">
        <v>169</v>
      </c>
      <c r="G86" s="2">
        <f>HYPERLINK("https://sbirkapp.gov.cz/detail/SPPJ3SRIWWGOGV6Q", "https://sbirkapp.gov.cz/detail/SPPJ3SRIWWGOGV6Q")</f>
        <v>0</v>
      </c>
      <c r="H86" t="s">
        <v>170</v>
      </c>
      <c r="I86">
        <v>1</v>
      </c>
    </row>
    <row r="87" spans="1:9">
      <c r="A87" t="s">
        <v>79</v>
      </c>
      <c r="B87" t="s">
        <v>80</v>
      </c>
      <c r="C87" t="s">
        <v>81</v>
      </c>
      <c r="D87" t="s">
        <v>37</v>
      </c>
      <c r="E87" s="1">
        <v>44981.47954675784</v>
      </c>
      <c r="F87" t="s">
        <v>138</v>
      </c>
      <c r="G87" s="2">
        <f>HYPERLINK("https://sbirkapp.gov.cz/detail/SPPFLK232QFVTLE4", "https://sbirkapp.gov.cz/detail/SPPFLK232QFVTLE4")</f>
        <v>0</v>
      </c>
      <c r="H87" t="s">
        <v>171</v>
      </c>
      <c r="I87">
        <v>1</v>
      </c>
    </row>
    <row r="88" spans="1:9">
      <c r="A88" t="s">
        <v>18</v>
      </c>
      <c r="B88" t="s">
        <v>19</v>
      </c>
      <c r="C88" t="s">
        <v>20</v>
      </c>
      <c r="D88" t="s">
        <v>21</v>
      </c>
      <c r="E88" s="1">
        <v>44977.58215758394</v>
      </c>
      <c r="F88" t="s">
        <v>172</v>
      </c>
      <c r="G88" s="2">
        <f>HYPERLINK("https://sbirkapp.gov.cz/detail/SPPAGOKPMWAZPXMY", "https://sbirkapp.gov.cz/detail/SPPAGOKPMWAZPXMY")</f>
        <v>0</v>
      </c>
      <c r="H88" t="s">
        <v>173</v>
      </c>
      <c r="I88">
        <v>1</v>
      </c>
    </row>
    <row r="89" spans="1:9">
      <c r="A89" t="s">
        <v>18</v>
      </c>
      <c r="B89" t="s">
        <v>19</v>
      </c>
      <c r="C89" t="s">
        <v>20</v>
      </c>
      <c r="D89" t="s">
        <v>21</v>
      </c>
      <c r="E89" s="1">
        <v>44970.35783282667</v>
      </c>
      <c r="F89" t="s">
        <v>174</v>
      </c>
      <c r="G89" s="2">
        <f>HYPERLINK("https://sbirkapp.gov.cz/detail/SPPXRYCCGXD5H4GK", "https://sbirkapp.gov.cz/detail/SPPXRYCCGXD5H4GK")</f>
        <v>0</v>
      </c>
      <c r="H89" t="s">
        <v>175</v>
      </c>
      <c r="I89">
        <v>1</v>
      </c>
    </row>
    <row r="90" spans="1:9">
      <c r="A90" t="s">
        <v>18</v>
      </c>
      <c r="B90" t="s">
        <v>19</v>
      </c>
      <c r="C90" t="s">
        <v>20</v>
      </c>
      <c r="D90" t="s">
        <v>21</v>
      </c>
      <c r="E90" s="1">
        <v>44966.33485363289</v>
      </c>
      <c r="F90" t="s">
        <v>176</v>
      </c>
      <c r="G90" s="2">
        <f>HYPERLINK("https://sbirkapp.gov.cz/detail/SPPVZCOVPKLSWXNG", "https://sbirkapp.gov.cz/detail/SPPVZCOVPKLSWXNG")</f>
        <v>0</v>
      </c>
      <c r="H90" t="s">
        <v>177</v>
      </c>
      <c r="I90">
        <v>1</v>
      </c>
    </row>
    <row r="91" spans="1:9">
      <c r="A91" t="s">
        <v>79</v>
      </c>
      <c r="B91" t="s">
        <v>80</v>
      </c>
      <c r="C91" t="s">
        <v>81</v>
      </c>
      <c r="D91" t="s">
        <v>37</v>
      </c>
      <c r="E91" s="1">
        <v>44952.55150392826</v>
      </c>
      <c r="F91" t="s">
        <v>169</v>
      </c>
      <c r="G91" s="2">
        <f>HYPERLINK("https://sbirkapp.gov.cz/detail/SPPYRY3RGM36KTOA", "https://sbirkapp.gov.cz/detail/SPPYRY3RGM36KTOA")</f>
        <v>0</v>
      </c>
      <c r="H91" t="s">
        <v>178</v>
      </c>
      <c r="I91">
        <v>1</v>
      </c>
    </row>
    <row r="92" spans="1:9">
      <c r="A92" t="s">
        <v>34</v>
      </c>
      <c r="B92" t="s">
        <v>35</v>
      </c>
      <c r="C92" t="s">
        <v>36</v>
      </c>
      <c r="D92" t="s">
        <v>49</v>
      </c>
      <c r="E92" s="1">
        <v>44931.66835363021</v>
      </c>
      <c r="F92" t="s">
        <v>165</v>
      </c>
      <c r="G92" s="2">
        <f>HYPERLINK("https://sbirkapp.gov.cz/detail/SPPTVQXOBIX3NFJK", "https://sbirkapp.gov.cz/detail/SPPTVQXOBIX3NFJK")</f>
        <v>0</v>
      </c>
      <c r="H92" t="s">
        <v>179</v>
      </c>
      <c r="I92">
        <v>1</v>
      </c>
    </row>
    <row r="93" spans="1:9">
      <c r="A93" t="s">
        <v>87</v>
      </c>
      <c r="B93" t="s">
        <v>88</v>
      </c>
      <c r="C93" t="s">
        <v>89</v>
      </c>
      <c r="D93" t="s">
        <v>69</v>
      </c>
      <c r="E93" s="1">
        <v>44929.51099363637</v>
      </c>
      <c r="F93" t="s">
        <v>13</v>
      </c>
      <c r="G93" s="2">
        <f>HYPERLINK("https://sbirkapp.gov.cz/detail/SPPHRIFI7HMX5RQ4", "https://sbirkapp.gov.cz/detail/SPPHRIFI7HMX5RQ4")</f>
        <v>0</v>
      </c>
      <c r="H93" t="s">
        <v>180</v>
      </c>
      <c r="I93">
        <v>1</v>
      </c>
    </row>
    <row r="94" spans="1:9">
      <c r="A94" t="s">
        <v>87</v>
      </c>
      <c r="B94" t="s">
        <v>88</v>
      </c>
      <c r="C94" t="s">
        <v>89</v>
      </c>
      <c r="D94" t="s">
        <v>12</v>
      </c>
      <c r="E94" s="1">
        <v>44929.5109031705</v>
      </c>
      <c r="F94" t="s">
        <v>13</v>
      </c>
      <c r="G94" s="2">
        <f>HYPERLINK("https://sbirkapp.gov.cz/detail/SPPAWZZSCG5JJHNC", "https://sbirkapp.gov.cz/detail/SPPAWZZSCG5JJHNC")</f>
        <v>0</v>
      </c>
      <c r="H94" t="s">
        <v>181</v>
      </c>
      <c r="I94">
        <v>1</v>
      </c>
    </row>
    <row r="95" spans="1:9">
      <c r="A95" t="s">
        <v>87</v>
      </c>
      <c r="B95" t="s">
        <v>88</v>
      </c>
      <c r="C95" t="s">
        <v>89</v>
      </c>
      <c r="D95" t="s">
        <v>12</v>
      </c>
      <c r="E95" s="1">
        <v>44929.51053966411</v>
      </c>
      <c r="F95" t="s">
        <v>13</v>
      </c>
      <c r="G95" s="2">
        <f>HYPERLINK("https://sbirkapp.gov.cz/detail/SPPC5UEEXO2DJEOO", "https://sbirkapp.gov.cz/detail/SPPC5UEEXO2DJEOO")</f>
        <v>0</v>
      </c>
      <c r="H95" t="s">
        <v>182</v>
      </c>
      <c r="I95">
        <v>1</v>
      </c>
    </row>
    <row r="96" spans="1:9">
      <c r="A96" t="s">
        <v>34</v>
      </c>
      <c r="B96" t="s">
        <v>35</v>
      </c>
      <c r="C96" t="s">
        <v>36</v>
      </c>
      <c r="D96" t="s">
        <v>49</v>
      </c>
      <c r="E96" s="1">
        <v>44909.50380666185</v>
      </c>
      <c r="F96" t="s">
        <v>156</v>
      </c>
      <c r="G96" s="2">
        <f>HYPERLINK("https://sbirkapp.gov.cz/detail/SPPEYPSRGU5KTR2K", "https://sbirkapp.gov.cz/detail/SPPEYPSRGU5KTR2K")</f>
        <v>0</v>
      </c>
      <c r="H96" t="s">
        <v>183</v>
      </c>
      <c r="I96">
        <v>1</v>
      </c>
    </row>
    <row r="97" spans="1:9">
      <c r="A97" t="s">
        <v>34</v>
      </c>
      <c r="B97" t="s">
        <v>35</v>
      </c>
      <c r="C97" t="s">
        <v>36</v>
      </c>
      <c r="D97" t="s">
        <v>122</v>
      </c>
      <c r="E97" s="1">
        <v>44890.5027202152</v>
      </c>
      <c r="F97" t="s">
        <v>176</v>
      </c>
      <c r="G97" s="2">
        <f>HYPERLINK("https://sbirkapp.gov.cz/detail/SPPUXPTMWHY42RG4", "https://sbirkapp.gov.cz/detail/SPPUXPTMWHY42RG4")</f>
        <v>0</v>
      </c>
      <c r="H97" t="s">
        <v>184</v>
      </c>
      <c r="I97">
        <v>1</v>
      </c>
    </row>
    <row r="98" spans="1:9">
      <c r="A98" t="s">
        <v>18</v>
      </c>
      <c r="B98" t="s">
        <v>19</v>
      </c>
      <c r="C98" t="s">
        <v>20</v>
      </c>
      <c r="D98" t="s">
        <v>21</v>
      </c>
      <c r="E98" s="1">
        <v>44874.535860991</v>
      </c>
      <c r="F98" t="s">
        <v>185</v>
      </c>
      <c r="G98" s="2">
        <f>HYPERLINK("https://sbirkapp.gov.cz/detail/SPPHU2DRSSZJ3NDE", "https://sbirkapp.gov.cz/detail/SPPHU2DRSSZJ3NDE")</f>
        <v>0</v>
      </c>
      <c r="H98" t="s">
        <v>186</v>
      </c>
      <c r="I98">
        <v>1</v>
      </c>
    </row>
    <row r="99" spans="1:9">
      <c r="A99" t="s">
        <v>34</v>
      </c>
      <c r="B99" t="s">
        <v>35</v>
      </c>
      <c r="C99" t="s">
        <v>36</v>
      </c>
      <c r="D99" t="s">
        <v>122</v>
      </c>
      <c r="E99" s="1">
        <v>44872.34211344254</v>
      </c>
      <c r="F99" t="s">
        <v>144</v>
      </c>
      <c r="G99" s="2">
        <f>HYPERLINK("https://sbirkapp.gov.cz/detail/SPPY2MCXQRFRXZAA", "https://sbirkapp.gov.cz/detail/SPPY2MCXQRFRXZAA")</f>
        <v>0</v>
      </c>
      <c r="H99" t="s">
        <v>187</v>
      </c>
      <c r="I99">
        <v>1</v>
      </c>
    </row>
    <row r="100" spans="1:9">
      <c r="A100" t="s">
        <v>83</v>
      </c>
      <c r="B100" t="s">
        <v>84</v>
      </c>
      <c r="C100" t="s">
        <v>85</v>
      </c>
      <c r="D100" t="s">
        <v>12</v>
      </c>
      <c r="E100" s="1">
        <v>44865.57574670624</v>
      </c>
      <c r="F100" t="s">
        <v>13</v>
      </c>
      <c r="G100" s="2">
        <f>HYPERLINK("https://sbirkapp.gov.cz/detail/SPPKKLV5UDHP43MG", "https://sbirkapp.gov.cz/detail/SPPKKLV5UDHP43MG")</f>
        <v>0</v>
      </c>
      <c r="H100" t="s">
        <v>188</v>
      </c>
      <c r="I100">
        <v>1</v>
      </c>
    </row>
    <row r="101" spans="1:9">
      <c r="A101" t="s">
        <v>83</v>
      </c>
      <c r="B101" t="s">
        <v>84</v>
      </c>
      <c r="C101" t="s">
        <v>85</v>
      </c>
      <c r="D101" t="s">
        <v>12</v>
      </c>
      <c r="E101" s="1">
        <v>44865.57543703767</v>
      </c>
      <c r="F101" t="s">
        <v>13</v>
      </c>
      <c r="G101" s="2">
        <f>HYPERLINK("https://sbirkapp.gov.cz/detail/SPP6IEANKMXO24IE", "https://sbirkapp.gov.cz/detail/SPP6IEANKMXO24IE")</f>
        <v>0</v>
      </c>
      <c r="H101" t="s">
        <v>189</v>
      </c>
      <c r="I101">
        <v>1</v>
      </c>
    </row>
    <row r="102" spans="1:9">
      <c r="A102" t="s">
        <v>34</v>
      </c>
      <c r="B102" t="s">
        <v>35</v>
      </c>
      <c r="C102" t="s">
        <v>36</v>
      </c>
      <c r="D102" t="s">
        <v>37</v>
      </c>
      <c r="E102" s="1">
        <v>44860.66784041572</v>
      </c>
      <c r="F102" t="s">
        <v>165</v>
      </c>
      <c r="G102" s="2">
        <f>HYPERLINK("https://sbirkapp.gov.cz/detail/SPPA7PVYRHHLEWRW", "https://sbirkapp.gov.cz/detail/SPPA7PVYRHHLEWRW")</f>
        <v>0</v>
      </c>
      <c r="H102" t="s">
        <v>190</v>
      </c>
      <c r="I102">
        <v>2</v>
      </c>
    </row>
    <row r="103" spans="1:9">
      <c r="A103" t="s">
        <v>34</v>
      </c>
      <c r="B103" t="s">
        <v>35</v>
      </c>
      <c r="C103" t="s">
        <v>36</v>
      </c>
      <c r="D103" t="s">
        <v>49</v>
      </c>
      <c r="E103" s="1">
        <v>44853.67492052191</v>
      </c>
      <c r="F103" t="s">
        <v>174</v>
      </c>
      <c r="G103" s="2">
        <f>HYPERLINK("https://sbirkapp.gov.cz/detail/SPP6TXVD3ZS7EHMU", "https://sbirkapp.gov.cz/detail/SPP6TXVD3ZS7EHMU")</f>
        <v>0</v>
      </c>
      <c r="H103" t="s">
        <v>191</v>
      </c>
      <c r="I103">
        <v>1</v>
      </c>
    </row>
    <row r="104" spans="1:9">
      <c r="A104" t="s">
        <v>24</v>
      </c>
      <c r="B104" t="s">
        <v>25</v>
      </c>
      <c r="C104" t="s">
        <v>26</v>
      </c>
      <c r="D104" t="s">
        <v>12</v>
      </c>
      <c r="E104" s="1">
        <v>44830.59480935711</v>
      </c>
      <c r="F104" t="s">
        <v>13</v>
      </c>
      <c r="G104" s="2">
        <f>HYPERLINK("https://sbirkapp.gov.cz/detail/SPPK4XAT4YBCZIFA", "https://sbirkapp.gov.cz/detail/SPPK4XAT4YBCZIFA")</f>
        <v>0</v>
      </c>
      <c r="H104" t="s">
        <v>192</v>
      </c>
      <c r="I104">
        <v>1</v>
      </c>
    </row>
    <row r="105" spans="1:9">
      <c r="A105" t="s">
        <v>24</v>
      </c>
      <c r="B105" t="s">
        <v>25</v>
      </c>
      <c r="C105" t="s">
        <v>26</v>
      </c>
      <c r="D105" t="s">
        <v>69</v>
      </c>
      <c r="E105" s="1">
        <v>44825.48167157287</v>
      </c>
      <c r="F105" t="s">
        <v>13</v>
      </c>
      <c r="G105" s="2">
        <f>HYPERLINK("https://sbirkapp.gov.cz/detail/SPPNX5ZDUCOCV6LU", "https://sbirkapp.gov.cz/detail/SPPNX5ZDUCOCV6LU")</f>
        <v>0</v>
      </c>
      <c r="H105" t="s">
        <v>193</v>
      </c>
      <c r="I105">
        <v>1</v>
      </c>
    </row>
    <row r="106" spans="1:9">
      <c r="A106" t="s">
        <v>34</v>
      </c>
      <c r="B106" t="s">
        <v>35</v>
      </c>
      <c r="C106" t="s">
        <v>36</v>
      </c>
      <c r="D106" t="s">
        <v>37</v>
      </c>
      <c r="E106" s="1">
        <v>44823.50061701114</v>
      </c>
      <c r="F106" t="s">
        <v>172</v>
      </c>
      <c r="G106" s="2">
        <f>HYPERLINK("https://sbirkapp.gov.cz/detail/SPP6ZOUGLOANRRS2", "https://sbirkapp.gov.cz/detail/SPP6ZOUGLOANRRS2")</f>
        <v>0</v>
      </c>
      <c r="H106" t="s">
        <v>194</v>
      </c>
      <c r="I106">
        <v>1</v>
      </c>
    </row>
    <row r="107" spans="1:9">
      <c r="A107" t="s">
        <v>34</v>
      </c>
      <c r="B107" t="s">
        <v>35</v>
      </c>
      <c r="C107" t="s">
        <v>36</v>
      </c>
      <c r="D107" t="s">
        <v>49</v>
      </c>
      <c r="E107" s="1">
        <v>44823.34042534466</v>
      </c>
      <c r="F107" t="s">
        <v>116</v>
      </c>
      <c r="G107" s="2">
        <f>HYPERLINK("https://sbirkapp.gov.cz/detail/SPPQPU7X364PLYQ4", "https://sbirkapp.gov.cz/detail/SPPQPU7X364PLYQ4")</f>
        <v>0</v>
      </c>
      <c r="H107" t="s">
        <v>195</v>
      </c>
      <c r="I107">
        <v>1</v>
      </c>
    </row>
    <row r="108" spans="1:9">
      <c r="A108" t="s">
        <v>34</v>
      </c>
      <c r="B108" t="s">
        <v>35</v>
      </c>
      <c r="C108" t="s">
        <v>36</v>
      </c>
      <c r="D108" t="s">
        <v>37</v>
      </c>
      <c r="E108" s="1">
        <v>44810.67500663073</v>
      </c>
      <c r="F108" t="s">
        <v>176</v>
      </c>
      <c r="G108" s="2">
        <f>HYPERLINK("https://sbirkapp.gov.cz/detail/SPPXCJZRQPBHQPL2", "https://sbirkapp.gov.cz/detail/SPPXCJZRQPBHQPL2")</f>
        <v>0</v>
      </c>
      <c r="H108" t="s">
        <v>196</v>
      </c>
      <c r="I108">
        <v>1</v>
      </c>
    </row>
    <row r="109" spans="1:9">
      <c r="A109" t="s">
        <v>34</v>
      </c>
      <c r="B109" t="s">
        <v>35</v>
      </c>
      <c r="C109" t="s">
        <v>36</v>
      </c>
      <c r="D109" t="s">
        <v>49</v>
      </c>
      <c r="E109" s="1">
        <v>44806.6684905665</v>
      </c>
      <c r="F109" t="s">
        <v>120</v>
      </c>
      <c r="G109" s="2">
        <f>HYPERLINK("https://sbirkapp.gov.cz/detail/SPPB45JTD75RKBQ2", "https://sbirkapp.gov.cz/detail/SPPB45JTD75RKBQ2")</f>
        <v>0</v>
      </c>
      <c r="H109" t="s">
        <v>197</v>
      </c>
      <c r="I109">
        <v>1</v>
      </c>
    </row>
    <row r="110" spans="1:9">
      <c r="A110" t="s">
        <v>34</v>
      </c>
      <c r="B110" t="s">
        <v>35</v>
      </c>
      <c r="C110" t="s">
        <v>36</v>
      </c>
      <c r="D110" t="s">
        <v>49</v>
      </c>
      <c r="E110" s="1">
        <v>44806.3418636441</v>
      </c>
      <c r="F110" t="s">
        <v>160</v>
      </c>
      <c r="G110" s="2">
        <f>HYPERLINK("https://sbirkapp.gov.cz/detail/SPPLYPBQG6JD6MZI", "https://sbirkapp.gov.cz/detail/SPPLYPBQG6JD6MZI")</f>
        <v>0</v>
      </c>
      <c r="H110" t="s">
        <v>198</v>
      </c>
      <c r="I110">
        <v>1</v>
      </c>
    </row>
    <row r="111" spans="1:9">
      <c r="A111" t="s">
        <v>34</v>
      </c>
      <c r="B111" t="s">
        <v>35</v>
      </c>
      <c r="C111" t="s">
        <v>36</v>
      </c>
      <c r="D111" t="s">
        <v>122</v>
      </c>
      <c r="E111" s="1">
        <v>44804.50796110358</v>
      </c>
      <c r="F111" t="s">
        <v>199</v>
      </c>
      <c r="G111" s="2">
        <f>HYPERLINK("https://sbirkapp.gov.cz/detail/SPPXJELTUAQMEELA", "https://sbirkapp.gov.cz/detail/SPPXJELTUAQMEELA")</f>
        <v>0</v>
      </c>
      <c r="H111" t="s">
        <v>200</v>
      </c>
      <c r="I111">
        <v>1</v>
      </c>
    </row>
    <row r="112" spans="1:9">
      <c r="A112" t="s">
        <v>34</v>
      </c>
      <c r="B112" t="s">
        <v>35</v>
      </c>
      <c r="C112" t="s">
        <v>36</v>
      </c>
      <c r="D112" t="s">
        <v>37</v>
      </c>
      <c r="E112" s="1">
        <v>44795.50112269571</v>
      </c>
      <c r="F112" t="s">
        <v>156</v>
      </c>
      <c r="G112" s="2">
        <f>HYPERLINK("https://sbirkapp.gov.cz/detail/SPPLDXIXBDEDEJE6", "https://sbirkapp.gov.cz/detail/SPPLDXIXBDEDEJE6")</f>
        <v>0</v>
      </c>
      <c r="H112" t="s">
        <v>201</v>
      </c>
      <c r="I112">
        <v>1</v>
      </c>
    </row>
    <row r="113" spans="1:9">
      <c r="A113" t="s">
        <v>34</v>
      </c>
      <c r="B113" t="s">
        <v>35</v>
      </c>
      <c r="C113" t="s">
        <v>36</v>
      </c>
      <c r="D113" t="s">
        <v>37</v>
      </c>
      <c r="E113" s="1">
        <v>44792.67028354644</v>
      </c>
      <c r="F113" t="s">
        <v>144</v>
      </c>
      <c r="G113" s="2">
        <f>HYPERLINK("https://sbirkapp.gov.cz/detail/SPPFHEDAIVMJZXZM", "https://sbirkapp.gov.cz/detail/SPPFHEDAIVMJZXZM")</f>
        <v>0</v>
      </c>
      <c r="H113" t="s">
        <v>202</v>
      </c>
      <c r="I113">
        <v>1</v>
      </c>
    </row>
    <row r="114" spans="1:9">
      <c r="A114" t="s">
        <v>30</v>
      </c>
      <c r="B114" t="s">
        <v>31</v>
      </c>
      <c r="C114" t="s">
        <v>32</v>
      </c>
      <c r="D114" t="s">
        <v>12</v>
      </c>
      <c r="E114" s="1">
        <v>44784.46029986053</v>
      </c>
      <c r="F114" t="s">
        <v>13</v>
      </c>
      <c r="G114" s="2">
        <f>HYPERLINK("https://sbirkapp.gov.cz/detail/SPP7WERVTGPSH4BG", "https://sbirkapp.gov.cz/detail/SPP7WERVTGPSH4BG")</f>
        <v>0</v>
      </c>
      <c r="H114" t="s">
        <v>203</v>
      </c>
      <c r="I114">
        <v>1</v>
      </c>
    </row>
    <row r="115" spans="1:9">
      <c r="A115" t="s">
        <v>30</v>
      </c>
      <c r="B115" t="s">
        <v>31</v>
      </c>
      <c r="C115" t="s">
        <v>32</v>
      </c>
      <c r="D115" t="s">
        <v>12</v>
      </c>
      <c r="E115" s="1">
        <v>44784.45918137716</v>
      </c>
      <c r="F115" t="s">
        <v>13</v>
      </c>
      <c r="G115" s="2">
        <f>HYPERLINK("https://sbirkapp.gov.cz/detail/SPPAIFSQYR3QBYUO", "https://sbirkapp.gov.cz/detail/SPPAIFSQYR3QBYUO")</f>
        <v>0</v>
      </c>
      <c r="H115" t="s">
        <v>204</v>
      </c>
      <c r="I115">
        <v>1</v>
      </c>
    </row>
    <row r="116" spans="1:9">
      <c r="A116" t="s">
        <v>30</v>
      </c>
      <c r="B116" t="s">
        <v>31</v>
      </c>
      <c r="C116" t="s">
        <v>32</v>
      </c>
      <c r="D116" t="s">
        <v>12</v>
      </c>
      <c r="E116" s="1">
        <v>44784.45753934531</v>
      </c>
      <c r="F116" t="s">
        <v>13</v>
      </c>
      <c r="G116" s="2">
        <f>HYPERLINK("https://sbirkapp.gov.cz/detail/SPPWHU6HKU6WCNJM", "https://sbirkapp.gov.cz/detail/SPPWHU6HKU6WCNJM")</f>
        <v>0</v>
      </c>
      <c r="H116" t="s">
        <v>205</v>
      </c>
      <c r="I116">
        <v>1</v>
      </c>
    </row>
    <row r="117" spans="1:9">
      <c r="A117" t="s">
        <v>30</v>
      </c>
      <c r="B117" t="s">
        <v>31</v>
      </c>
      <c r="C117" t="s">
        <v>32</v>
      </c>
      <c r="D117" t="s">
        <v>12</v>
      </c>
      <c r="E117" s="1">
        <v>44784.45642295481</v>
      </c>
      <c r="F117" t="s">
        <v>13</v>
      </c>
      <c r="G117" s="2">
        <f>HYPERLINK("https://sbirkapp.gov.cz/detail/SPP7SGOEWBGP5DDA", "https://sbirkapp.gov.cz/detail/SPP7SGOEWBGP5DDA")</f>
        <v>0</v>
      </c>
      <c r="H117" t="s">
        <v>206</v>
      </c>
      <c r="I117">
        <v>1</v>
      </c>
    </row>
    <row r="118" spans="1:9">
      <c r="A118" t="s">
        <v>30</v>
      </c>
      <c r="B118" t="s">
        <v>31</v>
      </c>
      <c r="C118" t="s">
        <v>32</v>
      </c>
      <c r="D118" t="s">
        <v>12</v>
      </c>
      <c r="E118" s="1">
        <v>44784.45460260246</v>
      </c>
      <c r="F118" t="s">
        <v>13</v>
      </c>
      <c r="G118" s="2">
        <f>HYPERLINK("https://sbirkapp.gov.cz/detail/SPPSS6EVHDX2IOAO", "https://sbirkapp.gov.cz/detail/SPPSS6EVHDX2IOAO")</f>
        <v>0</v>
      </c>
      <c r="H118" t="s">
        <v>207</v>
      </c>
      <c r="I118">
        <v>1</v>
      </c>
    </row>
    <row r="119" spans="1:9">
      <c r="A119" t="s">
        <v>30</v>
      </c>
      <c r="B119" t="s">
        <v>31</v>
      </c>
      <c r="C119" t="s">
        <v>32</v>
      </c>
      <c r="D119" t="s">
        <v>12</v>
      </c>
      <c r="E119" s="1">
        <v>44784.44360291948</v>
      </c>
      <c r="F119" t="s">
        <v>13</v>
      </c>
      <c r="G119" s="2">
        <f>HYPERLINK("https://sbirkapp.gov.cz/detail/SPP2RXXORYRTKL3E", "https://sbirkapp.gov.cz/detail/SPP2RXXORYRTKL3E")</f>
        <v>0</v>
      </c>
      <c r="H119" t="s">
        <v>208</v>
      </c>
      <c r="I119">
        <v>1</v>
      </c>
    </row>
    <row r="120" spans="1:9">
      <c r="A120" t="s">
        <v>30</v>
      </c>
      <c r="B120" t="s">
        <v>31</v>
      </c>
      <c r="C120" t="s">
        <v>32</v>
      </c>
      <c r="D120" t="s">
        <v>12</v>
      </c>
      <c r="E120" s="1">
        <v>44784.44248638114</v>
      </c>
      <c r="F120" t="s">
        <v>13</v>
      </c>
      <c r="G120" s="2">
        <f>HYPERLINK("https://sbirkapp.gov.cz/detail/SPP3JSCOUZ432PKM", "https://sbirkapp.gov.cz/detail/SPP3JSCOUZ432PKM")</f>
        <v>0</v>
      </c>
      <c r="H120" t="s">
        <v>209</v>
      </c>
      <c r="I120">
        <v>1</v>
      </c>
    </row>
    <row r="121" spans="1:9">
      <c r="A121" t="s">
        <v>30</v>
      </c>
      <c r="B121" t="s">
        <v>31</v>
      </c>
      <c r="C121" t="s">
        <v>32</v>
      </c>
      <c r="D121" t="s">
        <v>12</v>
      </c>
      <c r="E121" s="1">
        <v>44784.44084793881</v>
      </c>
      <c r="F121" t="s">
        <v>13</v>
      </c>
      <c r="G121" s="2">
        <f>HYPERLINK("https://sbirkapp.gov.cz/detail/SPP7R6NU3B5MCVIQ", "https://sbirkapp.gov.cz/detail/SPP7R6NU3B5MCVIQ")</f>
        <v>0</v>
      </c>
      <c r="H121" t="s">
        <v>210</v>
      </c>
      <c r="I121">
        <v>1</v>
      </c>
    </row>
    <row r="122" spans="1:9">
      <c r="A122" t="s">
        <v>30</v>
      </c>
      <c r="B122" t="s">
        <v>31</v>
      </c>
      <c r="C122" t="s">
        <v>32</v>
      </c>
      <c r="D122" t="s">
        <v>12</v>
      </c>
      <c r="E122" s="1">
        <v>44777.72442700075</v>
      </c>
      <c r="F122" t="s">
        <v>13</v>
      </c>
      <c r="G122" s="2">
        <f>HYPERLINK("https://sbirkapp.gov.cz/detail/SPPADASFK3WB67Y2", "https://sbirkapp.gov.cz/detail/SPPADASFK3WB67Y2")</f>
        <v>0</v>
      </c>
      <c r="H122" t="s">
        <v>211</v>
      </c>
      <c r="I122">
        <v>1</v>
      </c>
    </row>
    <row r="123" spans="1:9">
      <c r="A123" t="s">
        <v>30</v>
      </c>
      <c r="B123" t="s">
        <v>31</v>
      </c>
      <c r="C123" t="s">
        <v>32</v>
      </c>
      <c r="D123" t="s">
        <v>12</v>
      </c>
      <c r="E123" s="1">
        <v>44777.72383689028</v>
      </c>
      <c r="F123" t="s">
        <v>13</v>
      </c>
      <c r="G123" s="2">
        <f>HYPERLINK("https://sbirkapp.gov.cz/detail/SPPQOEBBLVULEXO4", "https://sbirkapp.gov.cz/detail/SPPQOEBBLVULEXO4")</f>
        <v>0</v>
      </c>
      <c r="H123" t="s">
        <v>212</v>
      </c>
      <c r="I123">
        <v>1</v>
      </c>
    </row>
    <row r="124" spans="1:9">
      <c r="A124" t="s">
        <v>34</v>
      </c>
      <c r="B124" t="s">
        <v>35</v>
      </c>
      <c r="C124" t="s">
        <v>36</v>
      </c>
      <c r="D124" t="s">
        <v>37</v>
      </c>
      <c r="E124" s="1">
        <v>44770.50163920467</v>
      </c>
      <c r="F124" t="s">
        <v>199</v>
      </c>
      <c r="G124" s="2">
        <f>HYPERLINK("https://sbirkapp.gov.cz/detail/SPPQC2MSMZVPOV6A", "https://sbirkapp.gov.cz/detail/SPPQC2MSMZVPOV6A")</f>
        <v>0</v>
      </c>
      <c r="H124" t="s">
        <v>213</v>
      </c>
      <c r="I124">
        <v>1</v>
      </c>
    </row>
    <row r="125" spans="1:9">
      <c r="A125" t="s">
        <v>34</v>
      </c>
      <c r="B125" t="s">
        <v>35</v>
      </c>
      <c r="C125" t="s">
        <v>36</v>
      </c>
      <c r="D125" t="s">
        <v>37</v>
      </c>
      <c r="E125" s="1">
        <v>44764.34513099775</v>
      </c>
      <c r="F125" t="s">
        <v>174</v>
      </c>
      <c r="G125" s="2">
        <f>HYPERLINK("https://sbirkapp.gov.cz/detail/SPPNTVYYKA2S3UBM", "https://sbirkapp.gov.cz/detail/SPPNTVYYKA2S3UBM")</f>
        <v>0</v>
      </c>
      <c r="H125" t="s">
        <v>214</v>
      </c>
      <c r="I125">
        <v>1</v>
      </c>
    </row>
    <row r="126" spans="1:9">
      <c r="A126" t="s">
        <v>42</v>
      </c>
      <c r="B126" t="s">
        <v>215</v>
      </c>
      <c r="C126" t="s">
        <v>216</v>
      </c>
      <c r="D126" t="s">
        <v>69</v>
      </c>
      <c r="E126" s="1">
        <v>44714.58557889135</v>
      </c>
      <c r="F126" t="s">
        <v>13</v>
      </c>
      <c r="G126" s="2">
        <f>HYPERLINK("https://sbirkapp.gov.cz/detail/SPPXIJM2SHTJONBQ", "https://sbirkapp.gov.cz/detail/SPPXIJM2SHTJONBQ")</f>
        <v>0</v>
      </c>
      <c r="H126" t="s">
        <v>217</v>
      </c>
      <c r="I126">
        <v>1</v>
      </c>
    </row>
    <row r="127" spans="1:9">
      <c r="A127" t="s">
        <v>34</v>
      </c>
      <c r="B127" t="s">
        <v>35</v>
      </c>
      <c r="C127" t="s">
        <v>36</v>
      </c>
      <c r="D127" t="s">
        <v>37</v>
      </c>
      <c r="E127" s="1">
        <v>44712.66922205311</v>
      </c>
      <c r="F127" t="s">
        <v>160</v>
      </c>
      <c r="G127" s="2">
        <f>HYPERLINK("https://sbirkapp.gov.cz/detail/SPPIO7VUB7U27KKE", "https://sbirkapp.gov.cz/detail/SPPIO7VUB7U27KKE")</f>
        <v>0</v>
      </c>
      <c r="H127" t="s">
        <v>218</v>
      </c>
      <c r="I127">
        <v>1</v>
      </c>
    </row>
    <row r="128" spans="1:9">
      <c r="A128" t="s">
        <v>34</v>
      </c>
      <c r="B128" t="s">
        <v>35</v>
      </c>
      <c r="C128" t="s">
        <v>36</v>
      </c>
      <c r="D128" t="s">
        <v>37</v>
      </c>
      <c r="E128" s="1">
        <v>44707.50217594716</v>
      </c>
      <c r="F128" t="s">
        <v>116</v>
      </c>
      <c r="G128" s="2">
        <f>HYPERLINK("https://sbirkapp.gov.cz/detail/SPPZ2ME6OQBVIMNY", "https://sbirkapp.gov.cz/detail/SPPZ2ME6OQBVIMNY")</f>
        <v>0</v>
      </c>
      <c r="H128" t="s">
        <v>219</v>
      </c>
      <c r="I128">
        <v>1</v>
      </c>
    </row>
    <row r="129" spans="1:9">
      <c r="A129" t="s">
        <v>34</v>
      </c>
      <c r="B129" t="s">
        <v>35</v>
      </c>
      <c r="C129" t="s">
        <v>36</v>
      </c>
      <c r="D129" t="s">
        <v>37</v>
      </c>
      <c r="E129" s="1">
        <v>44705.34340337091</v>
      </c>
      <c r="F129" t="s">
        <v>120</v>
      </c>
      <c r="G129" s="2">
        <f>HYPERLINK("https://sbirkapp.gov.cz/detail/SPP4UX4IZAV57IXY", "https://sbirkapp.gov.cz/detail/SPP4UX4IZAV57IXY")</f>
        <v>0</v>
      </c>
      <c r="H129" t="s">
        <v>220</v>
      </c>
      <c r="I129">
        <v>1</v>
      </c>
    </row>
    <row r="130" spans="1:9">
      <c r="A130" t="s">
        <v>100</v>
      </c>
      <c r="B130" t="s">
        <v>101</v>
      </c>
      <c r="C130" t="s">
        <v>102</v>
      </c>
      <c r="D130" t="s">
        <v>69</v>
      </c>
      <c r="E130" s="1">
        <v>44698.47982663131</v>
      </c>
      <c r="F130" t="s">
        <v>13</v>
      </c>
      <c r="G130" s="2">
        <f>HYPERLINK("https://sbirkapp.gov.cz/detail/SPP7BBVUTYTE37L6", "https://sbirkapp.gov.cz/detail/SPP7BBVUTYTE37L6")</f>
        <v>0</v>
      </c>
      <c r="H130" t="s">
        <v>221</v>
      </c>
      <c r="I130">
        <v>1</v>
      </c>
    </row>
    <row r="131" spans="1:9">
      <c r="A131" t="s">
        <v>30</v>
      </c>
      <c r="B131" t="s">
        <v>31</v>
      </c>
      <c r="C131" t="s">
        <v>32</v>
      </c>
      <c r="D131" t="s">
        <v>69</v>
      </c>
      <c r="E131" s="1">
        <v>44655.56336744459</v>
      </c>
      <c r="F131" t="s">
        <v>13</v>
      </c>
      <c r="G131" s="2">
        <f>HYPERLINK("https://sbirkapp.gov.cz/detail/SPP32AEQBDFOEDXQ", "https://sbirkapp.gov.cz/detail/SPP32AEQBDFOEDXQ")</f>
        <v>0</v>
      </c>
      <c r="H131" t="s">
        <v>222</v>
      </c>
      <c r="I13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2026-04-30T02:49:34Z</dcterms:created>
  <dcterms:modified xsi:type="dcterms:W3CDTF">2026-04-30T02:49:34Z</dcterms:modified>
</cp:coreProperties>
</file>