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<sst xmlns="http://schemas.openxmlformats.org/spreadsheetml/2006/main" count="671" uniqueCount="299">
  <si>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</si>
  <si>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</si>
  <si>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</si>
  <si>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</si>
  <si>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</si>
  <si>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</si>
  <si>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</si>
  <si>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</si>
  <si>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</si>
  <si>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</si>
  <si>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</si>
  <si>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</si>
  <si>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</si>
  <si>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</si>
  <si>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</si>
  <si>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</si>
  <si>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</si>
  <si>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</si>
  <si>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</si>
  <si>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</si>
  <si>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</si>
  <si>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</si>
  <si>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</si>
  <si>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Mimoň</t>
  </si>
  <si>
    <t>00260746</t>
  </si>
  <si>
    <t>ys8b5fe</t>
  </si>
  <si>
    <t>Liberecký kraj</t>
  </si>
  <si>
    <t>1/2026</t>
  </si>
  <si>
    <t>Obecně závazná vyhláška</t>
  </si>
  <si>
    <t>o nočním klidu</t>
  </si>
  <si>
    <t>2026-04-07</t>
  </si>
  <si>
    <t>Běžný</t>
  </si>
  <si>
    <t>noční klid</t>
  </si>
  <si>
    <t>zákon č. 251/2016 Sb., o některých přestupcích - § 5 odst. 7</t>
  </si>
  <si>
    <t>3/2025: o nočním klidu</t>
  </si>
  <si>
    <t>1668063234</t>
  </si>
  <si>
    <t>4/2025</t>
  </si>
  <si>
    <t xml:space="preserve">o stanovení obecního systému odpadového hospodářství </t>
  </si>
  <si>
    <t>2026-01-06</t>
  </si>
  <si>
    <t>systém odpadového hospodářství</t>
  </si>
  <si>
    <t>zákon č. 541/2020 Sb., o odpadech - § 59 odst. 4</t>
  </si>
  <si>
    <t xml:space="preserve">7/2024: o stanovení obecního systému odpadového hospodářství </t>
  </si>
  <si>
    <t>1624726160</t>
  </si>
  <si>
    <t>3/2025</t>
  </si>
  <si>
    <t>2025-05-07</t>
  </si>
  <si>
    <t>2/2024: O nočním klidu</t>
  </si>
  <si>
    <t>1/2026: o nočním klidu</t>
  </si>
  <si>
    <t>1512298758</t>
  </si>
  <si>
    <t>2/2025</t>
  </si>
  <si>
    <t>kterou se zrušuje obecně závazná vyhláška č. 5/2024 o 	místním poplatku za povolení k vjezdu s motorovým vozidlem do vybraných míst a částí měst, ze dne 19. 9. 2024</t>
  </si>
  <si>
    <t>2025-03-08</t>
  </si>
  <si>
    <t>zrušovací</t>
  </si>
  <si>
    <t>ústavní zákon č. 1/1993 Sb., Ústava České republiky - čl. 104 odst. 3 - zrušovací OZV</t>
  </si>
  <si>
    <t xml:space="preserve">5/2024: o místním poplatku za povolení k vjezdu s motorovým vozidlem do vybraných míst a částí měst   </t>
  </si>
  <si>
    <t>1483496899</t>
  </si>
  <si>
    <t>1/2025</t>
  </si>
  <si>
    <t>o omezení provozní doby pohostinských provozoven</t>
  </si>
  <si>
    <t>veřejný pořádek - provozní doba hostinských zařízení</t>
  </si>
  <si>
    <t>zákon č. 128/2000 Sb., o obcích - § 10 písm. a) - provozní doba hostinských zařízení</t>
  </si>
  <si>
    <t>1/2024: o omezení provozní doby pohostinských provozoven</t>
  </si>
  <si>
    <t>1483496842</t>
  </si>
  <si>
    <t>10/2024</t>
  </si>
  <si>
    <t xml:space="preserve">kterou se zrušuje obecně závazná vyhláška č. 2/2022,  o stanovení obecního systému odpadového hospodářství  </t>
  </si>
  <si>
    <t>2024-12-12</t>
  </si>
  <si>
    <t>2/2022: o stanovení obecního systému odpadového hospodářství</t>
  </si>
  <si>
    <t>1444708092</t>
  </si>
  <si>
    <t>9/2024</t>
  </si>
  <si>
    <t>o místním poplatku za užívání veřejného prostranství</t>
  </si>
  <si>
    <t>2025-01-01</t>
  </si>
  <si>
    <t>místní poplatek za užívání veřejného prostranství</t>
  </si>
  <si>
    <t>zákon č. 565/1990 Sb., o místních poplatcích - § 14 - za užívání veřejného prostranství</t>
  </si>
  <si>
    <t xml:space="preserve">3/2019: o místním poplatku za užívání veřejného prostranství </t>
  </si>
  <si>
    <t>1444706207</t>
  </si>
  <si>
    <t>8/2024</t>
  </si>
  <si>
    <t>o regulaci provozování hazardních her</t>
  </si>
  <si>
    <t>2027-03-01</t>
  </si>
  <si>
    <t>hazardní hry</t>
  </si>
  <si>
    <t>zákon č. 186/2016 Sb., o hazardních hrách - § 12 odst. 1</t>
  </si>
  <si>
    <t>1444703493</t>
  </si>
  <si>
    <t>7/2024</t>
  </si>
  <si>
    <t>2024-11-14</t>
  </si>
  <si>
    <t xml:space="preserve">4/2025: o stanovení obecního systému odpadového hospodářství </t>
  </si>
  <si>
    <t>1432091388</t>
  </si>
  <si>
    <t>6/2024</t>
  </si>
  <si>
    <t>o regulaci hlučných činností</t>
  </si>
  <si>
    <t>2024-11-09</t>
  </si>
  <si>
    <t>veřejný pořádek - hlučné činnosti</t>
  </si>
  <si>
    <t>zákon č. 128/2000 Sb., o obcích - § 10 písm. a) - hlučné činnosti</t>
  </si>
  <si>
    <t>2/2023: o regulaci hlučných činností</t>
  </si>
  <si>
    <t>1430946142</t>
  </si>
  <si>
    <t>5/2024</t>
  </si>
  <si>
    <t xml:space="preserve">o místním poplatku za povolení k vjezdu s motorovým vozidlem do vybraných míst a částí měst   </t>
  </si>
  <si>
    <t>2026-01-01</t>
  </si>
  <si>
    <t>místní poplatek za povolení k vjezdu</t>
  </si>
  <si>
    <t>zákon č. 565/1990 Sb., o místních poplatcích - § 14 - za povolení k vjezdu</t>
  </si>
  <si>
    <t>2/2025: kterou se zrušuje obecně závazná vyhláška č. 5/2024 o 	místním poplatku za povolení k vjezdu s motorovým vozidlem do vybraných míst a částí měst, ze dne 19. 9. 2024</t>
  </si>
  <si>
    <t>1422487225</t>
  </si>
  <si>
    <t>4/2024</t>
  </si>
  <si>
    <t>o stanovení koeficientů pro výpočet daně z nemovitých věcí</t>
  </si>
  <si>
    <t>daň z nemovitých věcí - koeficient u staveb a jednotek; daň z nemovitých věcí - koeficient u pozemků; daň z nemovitých věcí - místní koeficient</t>
  </si>
  <si>
    <t>zákon č. 338/1992 Sb., o dani z nemovitých věcí - § 11 odst. 5; zákon č. 338/1992 Sb., o dani z nemovitých věcí - § 6 odst. 4; zákon č. 338/1992 Sb., o dani z nemovitých věcí - § 12 odst. 1 písm. a) bod 4</t>
  </si>
  <si>
    <t>10/2023: o stanovení koeficientů pro výpočet daně z nemovitých věcí</t>
  </si>
  <si>
    <t>1414705727</t>
  </si>
  <si>
    <t>3/2024</t>
  </si>
  <si>
    <t>kterou se stanoví část společného školského obvodu základní školy</t>
  </si>
  <si>
    <t>2024-07-01</t>
  </si>
  <si>
    <t>školské obvody - základní školy</t>
  </si>
  <si>
    <t>zákon č. 561/2004 Sb., školský zákon - § 178 odst. 2 písm. c)</t>
  </si>
  <si>
    <t>9/2023: Obecně závazná vyhláška města,  kterou se stanoví část společného školského obvodu základní školy</t>
  </si>
  <si>
    <t>1365049204</t>
  </si>
  <si>
    <t>2/2024</t>
  </si>
  <si>
    <t>O nočním klidu</t>
  </si>
  <si>
    <t>2024-05-08</t>
  </si>
  <si>
    <t>6/2023: o nočním klidu</t>
  </si>
  <si>
    <t>1347766535</t>
  </si>
  <si>
    <t>1/2024</t>
  </si>
  <si>
    <t>2024-03-12</t>
  </si>
  <si>
    <t>8/2023: Obecně závazná vyhláška,  o omezení provozní doby pohostinských provozoven</t>
  </si>
  <si>
    <t>1/2025: o omezení provozní doby pohostinských provozoven</t>
  </si>
  <si>
    <t>1320519663</t>
  </si>
  <si>
    <t>12/2023</t>
  </si>
  <si>
    <t>o místním poplatku ze psů</t>
  </si>
  <si>
    <t>2024-01-01</t>
  </si>
  <si>
    <t>místní poplatek ze psů</t>
  </si>
  <si>
    <t>zákon č. 565/1990 Sb., o místních poplatcích - § 14 - ze psů</t>
  </si>
  <si>
    <t>4/2019: o místním poplatku ze psů</t>
  </si>
  <si>
    <t>1286173489</t>
  </si>
  <si>
    <t>11/2023</t>
  </si>
  <si>
    <t>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</si>
  <si>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</si>
  <si>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</si>
  <si>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7/2023: o místním poplatku za odkládání komunálního odpadu z nemovité věci</t>
  </si>
  <si>
    <t>1286173604</t>
  </si>
  <si>
    <t>10/2023</t>
  </si>
  <si>
    <t>daň z nemovitých věcí - koeficient u pozemků; daň z nemovitých věcí - koeficient u staveb a jednotek; daň z nemovitých věcí - koeficient u staveb a jednotek; daň z nemovitých věcí - místní koeficient</t>
  </si>
  <si>
    <t>zákon č. 338/1992 Sb., o dani z nemovitých věcí - § 6 odst. 4 písm. b); zákon č. 338/1992 Sb., o dani z nemovitých věcí - § 11 odst. 3 písm. a)  ; zákon č. 338/1992 Sb., o dani z nemovitých věcí - § 11 odst. 3 písm. b)  ; zákon č. 338/1992 Sb., o dani z nemovitých věcí - § 12</t>
  </si>
  <si>
    <t>2/2021: o stanovení koeficientů pro výpočet daně z nemovitých věcí</t>
  </si>
  <si>
    <t>4/2024: o stanovení koeficientů pro výpočet daně z nemovitých věcí; 4/2024: o stanovení koeficientů pro výpočet daně z nemovitých věcí</t>
  </si>
  <si>
    <t>1246525218</t>
  </si>
  <si>
    <t>9/2023</t>
  </si>
  <si>
    <t>Obecně závazná vyhláška města,  kterou se stanoví část společného školského obvodu základní školy</t>
  </si>
  <si>
    <t>2023-10-11</t>
  </si>
  <si>
    <t>3/2021: kterou se stanoví školský obvod a část školského obvodu základních škol zřízených městem Mimoň</t>
  </si>
  <si>
    <t>3/2024: kterou se stanoví část společného školského obvodu základní školy</t>
  </si>
  <si>
    <t>1246492908</t>
  </si>
  <si>
    <t>8/2023</t>
  </si>
  <si>
    <t>Obecně závazná vyhláška,  o omezení provozní doby pohostinských provozoven</t>
  </si>
  <si>
    <t>6/2020: O ochraně veřejného pořádku</t>
  </si>
  <si>
    <t>1246492876</t>
  </si>
  <si>
    <t>7/2023</t>
  </si>
  <si>
    <t>1/2022: o místním poplatku za odkládání komunálního odpadu z nemovité věci</t>
  </si>
  <si>
    <t>11/2023: o místním poplatku za odkládání komunálního odpadu z nemovité věci; 11/2023: o místním poplatku za odkládání komunálního odpadu z nemovité věci</t>
  </si>
  <si>
    <t>1216279562</t>
  </si>
  <si>
    <t>6/2023</t>
  </si>
  <si>
    <t>2023-06-07</t>
  </si>
  <si>
    <t>5/2023: O nočním klidu</t>
  </si>
  <si>
    <t>1193399124</t>
  </si>
  <si>
    <t>5/2023</t>
  </si>
  <si>
    <t>2023-05-12</t>
  </si>
  <si>
    <t>4/2020: O nočním klidu</t>
  </si>
  <si>
    <t>1181605639</t>
  </si>
  <si>
    <t>4/2023</t>
  </si>
  <si>
    <t>o zákazu konzumace alkoholických nápojů na veřejných prostranstvích</t>
  </si>
  <si>
    <t>2023-04-01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</si>
  <si>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</si>
  <si>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</si>
  <si>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6/2015: o zákazu konzumace alkoholických nápojů na veřejných prostranstvích</t>
  </si>
  <si>
    <t>1161213699</t>
  </si>
  <si>
    <t>3/2023</t>
  </si>
  <si>
    <t>kterou se stanovují pravidla pro pohyb psů na veřejném prostranství ve městě a vymezují prostory pro volné pobíhání psů</t>
  </si>
  <si>
    <t>pohyb psů</t>
  </si>
  <si>
    <t>zákon č. 246/1992 Sb., na ochranu zvířat proti týrání - § 24 odst. 2</t>
  </si>
  <si>
    <t>10/2005: o pravidlech pro pohyb psů na veřejném prostranství a vymezení prostor pro volné pobíhání psů; 3/2007:  O PRAVIDLECH PRO POHYB PSŮ NA VEŘEJNÉM PROSTRANSTVÍ A O VYMEZENÍ PROSTOR PRO VOLNÉ POBÍHÁNÍ PSŮ ; 4/2012: kterou se mění Obecně závazná vyhláška č. 10/2005 o pravidlech pro pohyb psů na  veřejném prostranství a o vymezení prostor pro volné pobíhání psů, ve znění  Obecně závazné vyhlášky města Mimoně č. 3/2007, kterou se mění Obecně závazná  vyhláška č. 10/2005 z 1. 1. 2006 o pravidlech pro pohyb psů na veřejném  prostranství a o vymezení prostor pro volné pobíhání psů</t>
  </si>
  <si>
    <t>1161213742</t>
  </si>
  <si>
    <t>2/2023</t>
  </si>
  <si>
    <t xml:space="preserve">3/2013: o  regulaci hlučných činností </t>
  </si>
  <si>
    <t>6/2024: o regulaci hlučných činností; 6/2024: o regulaci hlučných činností</t>
  </si>
  <si>
    <t>1161210443</t>
  </si>
  <si>
    <t>1/2023</t>
  </si>
  <si>
    <t>Požární řád obce</t>
  </si>
  <si>
    <t>2023-03-07</t>
  </si>
  <si>
    <t>požární ochrana - požární řád</t>
  </si>
  <si>
    <t>zákon č. 133/1985 Sb., o požární ochraně - § 29 odst. 1 písm. o) bod 1</t>
  </si>
  <si>
    <t xml:space="preserve">5/2011:  Požární řád města Mimoň, stanoví  podmínky k zabezpečení požární ochrany při akcích, kterých  se účastní větší počet osob    </t>
  </si>
  <si>
    <t>1146143502</t>
  </si>
  <si>
    <t>10/2005</t>
  </si>
  <si>
    <t>o pravidlech pro pohyb psů na veřejném prostranství a vymezení prostor pro volné pobíhání psů</t>
  </si>
  <si>
    <t>2006-01-01</t>
  </si>
  <si>
    <t>Dle přechodného ustanovení</t>
  </si>
  <si>
    <t>3/2007:  O PRAVIDLECH PRO POHYB PSŮ NA VEŘEJNÉM PROSTRANSTVÍ A O VYMEZENÍ PROSTOR PRO VOLNÉ POBÍHÁNÍ PSŮ ; 4/2012: kterou se mění Obecně závazná vyhláška č. 10/2005 o pravidlech pro pohyb psů na  veřejném prostranství a o vymezení prostor pro volné pobíhání psů, ve znění  Obecně závazné vyhlášky města Mimoně č. 3/2007, kterou se mění Obecně závazná  vyhláška č. 10/2005 z 1. 1. 2006 o pravidlech pro pohyb psů na veřejném  prostranství a o vymezení prostor pro volné pobíhání psů</t>
  </si>
  <si>
    <t>3/2023: kterou se stanovují pravidla pro pohyb psů na veřejném prostranství ve městě a vymezují prostory pro volné pobíhání psů; 3/2023: kterou se stanovují pravidla pro pohyb psů na veřejném prostranství ve městě a vymezují prostory pro volné pobíhání psů</t>
  </si>
  <si>
    <t>1128918427</t>
  </si>
  <si>
    <t>1/2021</t>
  </si>
  <si>
    <t>Nařízení</t>
  </si>
  <si>
    <t>Tržní řád</t>
  </si>
  <si>
    <t>2021-06-04</t>
  </si>
  <si>
    <t>regulace prodeje zboží a nabízení služeb - tržní řád</t>
  </si>
  <si>
    <t xml:space="preserve">zákon č. 455/1991 Sb., živnostenský zákon - § 18 odst. 1 </t>
  </si>
  <si>
    <t>1102533323</t>
  </si>
  <si>
    <t>2/2022</t>
  </si>
  <si>
    <t>o stanovení obecního systému odpadového hospodářství</t>
  </si>
  <si>
    <t>2022-10-26</t>
  </si>
  <si>
    <t>1/2020: O stanovení systému shromažďování, sběru, přepravy, třídění, využívání a odstraňování komunálních odpadů a nakládání se stavebním odpadem na území města Mimoň</t>
  </si>
  <si>
    <t xml:space="preserve">10/2024: kterou se zrušuje obecně závazná vyhláška č. 2/2022,  o stanovení obecního systému odpadového hospodářství  </t>
  </si>
  <si>
    <t>1092201712</t>
  </si>
  <si>
    <t>1/2022</t>
  </si>
  <si>
    <t>2023-01-01</t>
  </si>
  <si>
    <t>4/2021: o místním poplatku za odkládání komunálního odpadu z nemovité věci</t>
  </si>
  <si>
    <t>1089389594</t>
  </si>
  <si>
    <t>4/1998</t>
  </si>
  <si>
    <t>o vytvoření nové části města Mimoně</t>
  </si>
  <si>
    <t>1998-06-01</t>
  </si>
  <si>
    <t>jiná</t>
  </si>
  <si>
    <t xml:space="preserve">ústavní zákon č. 1/1993 Sb., Ústava České republiky - čl. 104 odst. 3 </t>
  </si>
  <si>
    <t>1036627075</t>
  </si>
  <si>
    <t>3/2013</t>
  </si>
  <si>
    <t xml:space="preserve">o  regulaci hlučných činností </t>
  </si>
  <si>
    <t>2013-08-01</t>
  </si>
  <si>
    <t>2/2023: o regulaci hlučných činností; 2/2023: o regulaci hlučných činností</t>
  </si>
  <si>
    <t>1036615928</t>
  </si>
  <si>
    <t>4/2012</t>
  </si>
  <si>
    <t>kterou se mění Obecně závazná vyhláška č. 10/2005 o pravidlech pro pohyb psů na  veřejném prostranství a o vymezení prostor pro volné pobíhání psů, ve znění  Obecně závazné vyhlášky města Mimoně č. 3/2007, kterou se mění Obecně závazná  vyhláška č. 10/2005 z 1. 1. 2006 o pravidlech pro pohyb psů na veřejném  prostranství a o vymezení prostor pro volné pobíhání psů</t>
  </si>
  <si>
    <t>2012-07-17</t>
  </si>
  <si>
    <t>10/2005: o pravidlech pro pohyb psů na veřejném prostranství a vymezení prostor pro volné pobíhání psů</t>
  </si>
  <si>
    <t>1036610556</t>
  </si>
  <si>
    <t>5/2011</t>
  </si>
  <si>
    <t xml:space="preserve"> Požární řád města Mimoň, stanoví  podmínky k zabezpečení požární ochrany při akcích, kterých  se účastní větší počet osob    </t>
  </si>
  <si>
    <t>2012-01-25</t>
  </si>
  <si>
    <t>požární ochrana - požární řád; požární ochrana - podmínky při akcích</t>
  </si>
  <si>
    <t>zákon č. 133/1985 Sb., o požární ochraně - § 29 odst. 1 písm. o) bod 1; zákon č. 133/1985 Sb., o požární ochraně - § 29 odst. 1 písm. o) bod 2</t>
  </si>
  <si>
    <t>1/2023: Požární řád obce; 1/2023: Požární řád obce</t>
  </si>
  <si>
    <t>1036602368</t>
  </si>
  <si>
    <t>8/2010</t>
  </si>
  <si>
    <t xml:space="preserve">kterou se mění OZV č. 4/2005 o zřízení Městské policie, o podrobnostech stejnokroje strážníků Městské policie a podrobnostech jeho nošení   </t>
  </si>
  <si>
    <t>2010-10-21</t>
  </si>
  <si>
    <t>obecní policie</t>
  </si>
  <si>
    <t xml:space="preserve">zákon č. 553/1991 Sb., o obecní policii - § 1 odst. 1 </t>
  </si>
  <si>
    <t>4/2005: o zřízení Městské policie, o podrobnostech stejnokroje strážníků Městské policie a podrobnostech jeho nošení</t>
  </si>
  <si>
    <t>1036597206</t>
  </si>
  <si>
    <t>4/2005</t>
  </si>
  <si>
    <t>o zřízení Městské policie, o podrobnostech stejnokroje strážníků Městské policie a podrobnostech jeho nošení</t>
  </si>
  <si>
    <t>2005-06-28</t>
  </si>
  <si>
    <t xml:space="preserve">8/2010: kterou se mění OZV č. 4/2005 o zřízení Městské policie, o podrobnostech stejnokroje strážníků Městské policie a podrobnostech jeho nošení   </t>
  </si>
  <si>
    <t>1036589751</t>
  </si>
  <si>
    <t>1/2016</t>
  </si>
  <si>
    <t xml:space="preserve">o užívání plakátovacích ploch v majetku města </t>
  </si>
  <si>
    <t>2016-04-27</t>
  </si>
  <si>
    <t>veřejný pořádek - plakátování</t>
  </si>
  <si>
    <t>zákon č. 128/2000 Sb., o obcích - § 10 písm. c) - plakátování</t>
  </si>
  <si>
    <t>1036582913</t>
  </si>
  <si>
    <t>6/2015</t>
  </si>
  <si>
    <t>2015-07-24</t>
  </si>
  <si>
    <t>alkohol - zákaz konzumace</t>
  </si>
  <si>
    <t>zákon č. 65/2017 Sb., o ochraně zdraví před škodlivými účinky návykových látek - § 17 odst. 2 písm. a)</t>
  </si>
  <si>
    <t>4/2023: o zákazu konzumace alkoholických nápojů na veřejných prostranstvích; 4/2023: o zákazu konzumace alkoholických nápojů na veřejných prostranstvích</t>
  </si>
  <si>
    <t>1036568992</t>
  </si>
  <si>
    <t>1/2017</t>
  </si>
  <si>
    <t>stanovení části společných školských obvodů mateřských škol zřízených městem Mimoň</t>
  </si>
  <si>
    <t>2017-04-01</t>
  </si>
  <si>
    <t>školské obvody - mateřské školy</t>
  </si>
  <si>
    <t>zákon č. 561/2004 Sb., školský zákon - § 179 odst. 3 a § 178 odst. 2 písm. c)</t>
  </si>
  <si>
    <t>1033869592</t>
  </si>
  <si>
    <t>3/2007</t>
  </si>
  <si>
    <t xml:space="preserve"> O PRAVIDLECH PRO POHYB PSŮ NA VEŘEJNÉM PROSTRANSTVÍ A O VYMEZENÍ PROSTOR PRO VOLNÉ POBÍHÁNÍ PSŮ </t>
  </si>
  <si>
    <t>2007-06-05</t>
  </si>
  <si>
    <t>4/2012: kterou se mění Obecně závazná vyhláška č. 10/2005 o pravidlech pro pohyb psů na  veřejném prostranství a o vymezení prostor pro volné pobíhání psů, ve znění  Obecně závazné vyhlášky města Mimoně č. 3/2007, kterou se mění Obecně závazná  vyhláška č. 10/2005 z 1. 1. 2006 o pravidlech pro pohyb psů na veřejném  prostranství a o vymezení prostor pro volné pobíhání psů</t>
  </si>
  <si>
    <t>1033839505</t>
  </si>
  <si>
    <t>3/2019</t>
  </si>
  <si>
    <t xml:space="preserve">o místním poplatku za užívání veřejného prostranství </t>
  </si>
  <si>
    <t>2020-01-01</t>
  </si>
  <si>
    <t>9/2024: o místním poplatku za užívání veřejného prostranství; 9/2024: o místním poplatku za užívání veřejného prostranství</t>
  </si>
  <si>
    <t>1033732273</t>
  </si>
  <si>
    <t>4/2019</t>
  </si>
  <si>
    <t>12/2023: o místním poplatku ze psů; 12/2023: o místním poplatku ze psů</t>
  </si>
  <si>
    <t>984677948</t>
  </si>
  <si>
    <t>1/2020</t>
  </si>
  <si>
    <t>O stanovení systému shromažďování, sběru, přepravy, třídění, využívání a odstraňování komunálních odpadů a nakládání se stavebním odpadem na území města Mimoň</t>
  </si>
  <si>
    <t>2020-07-19</t>
  </si>
  <si>
    <t xml:space="preserve">2/2022: o stanovení obecního systému odpadového hospodářství; 7/2024: o stanovení obecního systému odpadového hospodářství </t>
  </si>
  <si>
    <t>984673540</t>
  </si>
  <si>
    <t>4/2020</t>
  </si>
  <si>
    <t>2020-10-17</t>
  </si>
  <si>
    <t>984663293</t>
  </si>
  <si>
    <t>6/2020</t>
  </si>
  <si>
    <t>O ochraně veřejného pořádku</t>
  </si>
  <si>
    <t>2020-12-18</t>
  </si>
  <si>
    <t>984658381</t>
  </si>
  <si>
    <t>4/2021</t>
  </si>
  <si>
    <t>2022-01-01</t>
  </si>
  <si>
    <t>984653176</t>
  </si>
  <si>
    <t>3/2021</t>
  </si>
  <si>
    <t>kterou se stanoví školský obvod a část školského obvodu základních škol zřízených městem Mimoň</t>
  </si>
  <si>
    <t>2021-12-14</t>
  </si>
  <si>
    <t>984648530</t>
  </si>
  <si>
    <t>2/2021</t>
  </si>
  <si>
    <t>daň z nemovitých věcí - koeficient u pozemků; daň z nemovitých věcí - koeficient u staveb a jednotek; daň z nemovitých věcí - koeficient u staveb a jednotek</t>
  </si>
  <si>
    <t xml:space="preserve">zákon č. 338/1992 Sb., o dani z nemovitých věcí - § 6 odst. 4 písm. b); zákon č. 338/1992 Sb., o dani z nemovitých věcí - § 11 odst. 3 písm. a)  ; zákon č. 338/1992 Sb., o dani z nemovitých věcí - § 11 odst. 3 písm. b)  </t>
  </si>
  <si>
    <t>10/2023: o stanovení koeficientů pro výpočet daně z nemovitých věcí; 10/2023: o stanovení koeficientů pro výpočet daně z nemovitých věcí</t>
  </si>
  <si>
    <t>984633704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</si>
</sst>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6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46100</v>
      </c>
      <c r="I2" s="1">
        <v>46104.36544347776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HYPERLINK("https://sbirkapp.gov.cz/detail/SPP53ERKBEF5GKQC", "https://sbirkapp.gov.cz/detail/SPP53ERKBEF5GKQC")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46009</v>
      </c>
      <c r="I3" s="1">
        <v>46013.30210484035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HYPERLINK("https://sbirkapp.gov.cz/detail/SPPBJFYETU5EURRI", "https://sbirkapp.gov.cz/detail/SPPBJFYETU5EURRI")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29</v>
      </c>
      <c r="H4" s="1">
        <v>45764</v>
      </c>
      <c r="I4" s="1">
        <v>45769.40354726531</v>
      </c>
      <c r="J4" t="s">
        <v>44</v>
      </c>
      <c r="K4" t="s">
        <v>31</v>
      </c>
      <c r="M4" t="s">
        <v>32</v>
      </c>
      <c r="N4" t="s">
        <v>33</v>
      </c>
      <c r="P4" t="s">
        <v>45</v>
      </c>
      <c r="R4" t="s">
        <v>46</v>
      </c>
      <c r="S4" t="b">
        <v>0</v>
      </c>
      <c r="T4" s="1">
        <v>46119</v>
      </c>
      <c r="U4" s="2">
        <f>HYPERLINK("https://sbirkapp.gov.cz/detail/SPPGB7KKJUOR26O4", "https://sbirkapp.gov.cz/detail/SPPGB7KKJUOR26O4")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45708</v>
      </c>
      <c r="I5" s="1">
        <v>45709.31429478243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HYPERLINK("https://sbirkapp.gov.cz/detail/SPPAHG7GHSD66QLW", "https://sbirkapp.gov.cz/detail/SPPAHG7GHSD66QLW")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45708</v>
      </c>
      <c r="I6" s="1">
        <v>45709.31428586468</v>
      </c>
      <c r="J6" t="s">
        <v>50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HYPERLINK("https://sbirkapp.gov.cz/detail/SPPJKLEJZBLRG6VA", "https://sbirkapp.gov.cz/detail/SPPJKLEJZBLRG6VA")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45617</v>
      </c>
      <c r="I7" s="1">
        <v>45623.35286912562</v>
      </c>
      <c r="J7" t="s">
        <v>63</v>
      </c>
      <c r="K7" t="s">
        <v>31</v>
      </c>
      <c r="M7" t="s">
        <v>51</v>
      </c>
      <c r="N7" t="s">
        <v>52</v>
      </c>
      <c r="P7" t="s">
        <v>64</v>
      </c>
      <c r="S7" t="b">
        <v>1</v>
      </c>
      <c r="U7" s="2">
        <f>HYPERLINK("https://sbirkapp.gov.cz/detail/SPP6UPENNVNXCTYE", "https://sbirkapp.gov.cz/detail/SPP6UPENNVNXCTYE")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45617</v>
      </c>
      <c r="I8" s="1">
        <v>45623.34782114115</v>
      </c>
      <c r="J8" t="s">
        <v>68</v>
      </c>
      <c r="K8" t="s">
        <v>31</v>
      </c>
      <c r="M8" t="s">
        <v>69</v>
      </c>
      <c r="N8" t="s">
        <v>70</v>
      </c>
      <c r="P8" t="s">
        <v>71</v>
      </c>
      <c r="S8" t="b">
        <v>1</v>
      </c>
      <c r="U8" s="2">
        <f>HYPERLINK("https://sbirkapp.gov.cz/detail/SPPBULR45KZ7IF2C", "https://sbirkapp.gov.cz/detail/SPPBULR45KZ7IF2C")</f>
        <v>0</v>
      </c>
      <c r="V8" t="s">
        <v>72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45617</v>
      </c>
      <c r="I9" s="1">
        <v>45623.34174887723</v>
      </c>
      <c r="J9" t="s">
        <v>75</v>
      </c>
      <c r="K9" t="s">
        <v>31</v>
      </c>
      <c r="M9" t="s">
        <v>76</v>
      </c>
      <c r="N9" t="s">
        <v>77</v>
      </c>
      <c r="S9" t="b">
        <v>1</v>
      </c>
      <c r="U9" s="2">
        <f>HYPERLINK("https://sbirkapp.gov.cz/detail/SPPUKD6R4RDILYA6", "https://sbirkapp.gov.cz/detail/SPPUKD6R4RDILYA6")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37</v>
      </c>
      <c r="H10" s="1">
        <v>45589</v>
      </c>
      <c r="I10" s="1">
        <v>45595.37728218869</v>
      </c>
      <c r="J10" t="s">
        <v>80</v>
      </c>
      <c r="K10" t="s">
        <v>31</v>
      </c>
      <c r="M10" t="s">
        <v>39</v>
      </c>
      <c r="N10" t="s">
        <v>40</v>
      </c>
      <c r="R10" t="s">
        <v>81</v>
      </c>
      <c r="S10" t="b">
        <v>0</v>
      </c>
      <c r="T10" s="1">
        <v>46028</v>
      </c>
      <c r="U10" s="2">
        <f>HYPERLINK("https://sbirkapp.gov.cz/detail/SPPB7GF2RMQ7ZPUA", "https://sbirkapp.gov.cz/detail/SPPB7GF2RMQ7ZPUA")</f>
        <v>0</v>
      </c>
      <c r="V10" t="s">
        <v>82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45589</v>
      </c>
      <c r="I11" s="1">
        <v>45590.57419558212</v>
      </c>
      <c r="J11" t="s">
        <v>85</v>
      </c>
      <c r="K11" t="s">
        <v>31</v>
      </c>
      <c r="M11" t="s">
        <v>86</v>
      </c>
      <c r="N11" t="s">
        <v>87</v>
      </c>
      <c r="P11" t="s">
        <v>88</v>
      </c>
      <c r="S11" t="b">
        <v>1</v>
      </c>
      <c r="U11" s="2">
        <f>HYPERLINK("https://sbirkapp.gov.cz/detail/SPPADOB6D3KZFEEY", "https://sbirkapp.gov.cz/detail/SPPADOB6D3KZFEEY")</f>
        <v>0</v>
      </c>
      <c r="V11" t="s">
        <v>89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91</v>
      </c>
      <c r="H12" s="1">
        <v>45554</v>
      </c>
      <c r="I12" s="1">
        <v>45573.4279779758</v>
      </c>
      <c r="J12" t="s">
        <v>92</v>
      </c>
      <c r="K12" t="s">
        <v>31</v>
      </c>
      <c r="M12" t="s">
        <v>93</v>
      </c>
      <c r="N12" t="s">
        <v>94</v>
      </c>
      <c r="R12" t="s">
        <v>95</v>
      </c>
      <c r="S12" t="b">
        <v>0</v>
      </c>
      <c r="T12" s="1">
        <v>45724</v>
      </c>
      <c r="U12" s="2">
        <f>HYPERLINK("https://sbirkapp.gov.cz/detail/SPPQ4YP6KBWC5524", "https://sbirkapp.gov.cz/detail/SPPQ4YP6KBWC5524")</f>
        <v>0</v>
      </c>
      <c r="V12" t="s">
        <v>96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98</v>
      </c>
      <c r="H13" s="1">
        <v>45554</v>
      </c>
      <c r="I13" s="1">
        <v>45555.31934821467</v>
      </c>
      <c r="J13" t="s">
        <v>68</v>
      </c>
      <c r="K13" t="s">
        <v>31</v>
      </c>
      <c r="M13" t="s">
        <v>99</v>
      </c>
      <c r="N13" t="s">
        <v>100</v>
      </c>
      <c r="P13" t="s">
        <v>101</v>
      </c>
      <c r="S13" t="b">
        <v>1</v>
      </c>
      <c r="U13" s="2">
        <f>HYPERLINK("https://sbirkapp.gov.cz/detail/SPPDLFDYNQNYCLM6", "https://sbirkapp.gov.cz/detail/SPPDLFDYNQNYCLM6")</f>
        <v>0</v>
      </c>
      <c r="V13" t="s">
        <v>102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103</v>
      </c>
      <c r="F14" t="s">
        <v>28</v>
      </c>
      <c r="G14" t="s">
        <v>104</v>
      </c>
      <c r="H14" s="1">
        <v>45435</v>
      </c>
      <c r="I14" s="1">
        <v>45441.34416871087</v>
      </c>
      <c r="J14" t="s">
        <v>105</v>
      </c>
      <c r="K14" t="s">
        <v>31</v>
      </c>
      <c r="M14" t="s">
        <v>106</v>
      </c>
      <c r="N14" t="s">
        <v>107</v>
      </c>
      <c r="P14" t="s">
        <v>108</v>
      </c>
      <c r="S14" t="b">
        <v>1</v>
      </c>
      <c r="U14" s="2">
        <f>HYPERLINK("https://sbirkapp.gov.cz/detail/SPPQ4GD2FAAEFTM2", "https://sbirkapp.gov.cz/detail/SPPQ4GD2FAAEFTM2")</f>
        <v>0</v>
      </c>
      <c r="V14" t="s">
        <v>109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110</v>
      </c>
      <c r="F15" t="s">
        <v>28</v>
      </c>
      <c r="G15" t="s">
        <v>111</v>
      </c>
      <c r="H15" s="1">
        <v>45400</v>
      </c>
      <c r="I15" s="1">
        <v>45405.32387602779</v>
      </c>
      <c r="J15" t="s">
        <v>112</v>
      </c>
      <c r="K15" t="s">
        <v>31</v>
      </c>
      <c r="M15" t="s">
        <v>32</v>
      </c>
      <c r="N15" t="s">
        <v>33</v>
      </c>
      <c r="P15" t="s">
        <v>113</v>
      </c>
      <c r="R15" t="s">
        <v>34</v>
      </c>
      <c r="S15" t="b">
        <v>0</v>
      </c>
      <c r="T15" s="1">
        <v>45784</v>
      </c>
      <c r="U15" s="2">
        <f>HYPERLINK("https://sbirkapp.gov.cz/detail/SPPOKOKH7TUHVURQ", "https://sbirkapp.gov.cz/detail/SPPOKOKH7TUHVURQ")</f>
        <v>0</v>
      </c>
      <c r="V15" t="s">
        <v>114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115</v>
      </c>
      <c r="F16" t="s">
        <v>28</v>
      </c>
      <c r="G16" t="s">
        <v>56</v>
      </c>
      <c r="H16" s="1">
        <v>45344</v>
      </c>
      <c r="I16" s="1">
        <v>45348.28607645065</v>
      </c>
      <c r="J16" t="s">
        <v>116</v>
      </c>
      <c r="K16" t="s">
        <v>31</v>
      </c>
      <c r="M16" t="s">
        <v>57</v>
      </c>
      <c r="N16" t="s">
        <v>58</v>
      </c>
      <c r="P16" t="s">
        <v>117</v>
      </c>
      <c r="R16" t="s">
        <v>118</v>
      </c>
      <c r="S16" t="b">
        <v>0</v>
      </c>
      <c r="T16" s="1">
        <v>45724</v>
      </c>
      <c r="U16" s="2">
        <f>HYPERLINK("https://sbirkapp.gov.cz/detail/SPPUZUIBS4B3WGW2", "https://sbirkapp.gov.cz/detail/SPPUZUIBS4B3WGW2")</f>
        <v>0</v>
      </c>
      <c r="V16" t="s">
        <v>119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120</v>
      </c>
      <c r="F17" t="s">
        <v>28</v>
      </c>
      <c r="G17" t="s">
        <v>121</v>
      </c>
      <c r="H17" s="1">
        <v>45274</v>
      </c>
      <c r="I17" s="1">
        <v>45275.32407069696</v>
      </c>
      <c r="J17" t="s">
        <v>122</v>
      </c>
      <c r="K17" t="s">
        <v>31</v>
      </c>
      <c r="M17" t="s">
        <v>123</v>
      </c>
      <c r="N17" t="s">
        <v>124</v>
      </c>
      <c r="P17" t="s">
        <v>125</v>
      </c>
      <c r="S17" t="b">
        <v>1</v>
      </c>
      <c r="U17" s="2">
        <f>HYPERLINK("https://sbirkapp.gov.cz/detail/SPPTP2PZAHXVBVT4", "https://sbirkapp.gov.cz/detail/SPPTP2PZAHXVBVT4")</f>
        <v>0</v>
      </c>
      <c r="V17" t="s">
        <v>126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127</v>
      </c>
      <c r="F18" t="s">
        <v>28</v>
      </c>
      <c r="G18" t="s">
        <v>128</v>
      </c>
      <c r="H18" s="1">
        <v>45274</v>
      </c>
      <c r="I18" s="1">
        <v>45275.32403383518</v>
      </c>
      <c r="J18" t="s">
        <v>122</v>
      </c>
      <c r="K18" t="s">
        <v>31</v>
      </c>
      <c r="M18" t="s">
        <v>129</v>
      </c>
      <c r="N18" t="s">
        <v>130</v>
      </c>
      <c r="P18" t="s">
        <v>131</v>
      </c>
      <c r="S18" t="b">
        <v>1</v>
      </c>
      <c r="U18" s="2">
        <f>HYPERLINK("https://sbirkapp.gov.cz/detail/SPPO3RMRFCFNGXCG", "https://sbirkapp.gov.cz/detail/SPPO3RMRFCFNGXCG")</f>
        <v>0</v>
      </c>
      <c r="V18" t="s">
        <v>132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133</v>
      </c>
      <c r="F19" t="s">
        <v>28</v>
      </c>
      <c r="G19" t="s">
        <v>98</v>
      </c>
      <c r="H19" s="1">
        <v>45190</v>
      </c>
      <c r="I19" s="1">
        <v>45195.40340103001</v>
      </c>
      <c r="J19" t="s">
        <v>122</v>
      </c>
      <c r="K19" t="s">
        <v>31</v>
      </c>
      <c r="M19" t="s">
        <v>134</v>
      </c>
      <c r="N19" t="s">
        <v>135</v>
      </c>
      <c r="P19" t="s">
        <v>136</v>
      </c>
      <c r="R19" t="s">
        <v>137</v>
      </c>
      <c r="S19" t="b">
        <v>0</v>
      </c>
      <c r="T19" s="1">
        <v>45658</v>
      </c>
      <c r="U19" s="2">
        <f>HYPERLINK("https://sbirkapp.gov.cz/detail/SPPVTDR73HICTIJQ", "https://sbirkapp.gov.cz/detail/SPPVTDR73HICTIJQ")</f>
        <v>0</v>
      </c>
      <c r="V19" t="s">
        <v>138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139</v>
      </c>
      <c r="F20" t="s">
        <v>28</v>
      </c>
      <c r="G20" t="s">
        <v>140</v>
      </c>
      <c r="H20" s="1">
        <v>45190</v>
      </c>
      <c r="I20" s="1">
        <v>45195.37027200039</v>
      </c>
      <c r="J20" t="s">
        <v>141</v>
      </c>
      <c r="K20" t="s">
        <v>31</v>
      </c>
      <c r="M20" t="s">
        <v>106</v>
      </c>
      <c r="N20" t="s">
        <v>107</v>
      </c>
      <c r="P20" t="s">
        <v>142</v>
      </c>
      <c r="R20" t="s">
        <v>143</v>
      </c>
      <c r="S20" t="b">
        <v>0</v>
      </c>
      <c r="T20" s="1">
        <v>45474</v>
      </c>
      <c r="U20" s="2">
        <f>HYPERLINK("https://sbirkapp.gov.cz/detail/SPPOXM4NKFPIIDWM", "https://sbirkapp.gov.cz/detail/SPPOXM4NKFPIIDWM")</f>
        <v>0</v>
      </c>
      <c r="V20" t="s">
        <v>144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145</v>
      </c>
      <c r="F21" t="s">
        <v>28</v>
      </c>
      <c r="G21" t="s">
        <v>146</v>
      </c>
      <c r="H21" s="1">
        <v>45190</v>
      </c>
      <c r="I21" s="1">
        <v>45195.37026117366</v>
      </c>
      <c r="J21" t="s">
        <v>141</v>
      </c>
      <c r="K21" t="s">
        <v>31</v>
      </c>
      <c r="M21" t="s">
        <v>57</v>
      </c>
      <c r="N21" t="s">
        <v>58</v>
      </c>
      <c r="P21" t="s">
        <v>147</v>
      </c>
      <c r="R21" t="s">
        <v>59</v>
      </c>
      <c r="S21" t="b">
        <v>0</v>
      </c>
      <c r="T21" s="1">
        <v>45363</v>
      </c>
      <c r="U21" s="2">
        <f>HYPERLINK("https://sbirkapp.gov.cz/detail/SPPHCXUEZBDAV5XY", "https://sbirkapp.gov.cz/detail/SPPHCXUEZBDAV5XY")</f>
        <v>0</v>
      </c>
      <c r="V21" t="s">
        <v>148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149</v>
      </c>
      <c r="F22" t="s">
        <v>28</v>
      </c>
      <c r="G22" t="s">
        <v>128</v>
      </c>
      <c r="H22" s="1">
        <v>45099</v>
      </c>
      <c r="I22" s="1">
        <v>45124.38822108807</v>
      </c>
      <c r="J22" t="s">
        <v>122</v>
      </c>
      <c r="K22" t="s">
        <v>31</v>
      </c>
      <c r="M22" t="s">
        <v>129</v>
      </c>
      <c r="N22" t="s">
        <v>130</v>
      </c>
      <c r="P22" t="s">
        <v>150</v>
      </c>
      <c r="R22" t="s">
        <v>151</v>
      </c>
      <c r="S22" t="b">
        <v>0</v>
      </c>
      <c r="T22" s="1">
        <v>45292</v>
      </c>
      <c r="U22" s="2">
        <f>HYPERLINK("https://sbirkapp.gov.cz/detail/SPPHF6DVSTQQFCOW", "https://sbirkapp.gov.cz/detail/SPPHF6DVSTQQFCOW")</f>
        <v>0</v>
      </c>
      <c r="V22" t="s">
        <v>152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153</v>
      </c>
      <c r="F23" t="s">
        <v>28</v>
      </c>
      <c r="G23" t="s">
        <v>29</v>
      </c>
      <c r="H23" s="1">
        <v>45063</v>
      </c>
      <c r="I23" s="1">
        <v>45069.30748736709</v>
      </c>
      <c r="J23" t="s">
        <v>154</v>
      </c>
      <c r="K23" t="s">
        <v>31</v>
      </c>
      <c r="M23" t="s">
        <v>32</v>
      </c>
      <c r="N23" t="s">
        <v>33</v>
      </c>
      <c r="P23" t="s">
        <v>155</v>
      </c>
      <c r="R23" t="s">
        <v>45</v>
      </c>
      <c r="S23" t="b">
        <v>0</v>
      </c>
      <c r="T23" s="1">
        <v>45420</v>
      </c>
      <c r="U23" s="2">
        <f>HYPERLINK("https://sbirkapp.gov.cz/detail/SPPVBOTCR4MJGKDA", "https://sbirkapp.gov.cz/detail/SPPVBOTCR4MJGKDA")</f>
        <v>0</v>
      </c>
      <c r="V23" t="s">
        <v>156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157</v>
      </c>
      <c r="F24" t="s">
        <v>28</v>
      </c>
      <c r="G24" t="s">
        <v>111</v>
      </c>
      <c r="H24" s="1">
        <v>45036</v>
      </c>
      <c r="I24" s="1">
        <v>45043.40346999185</v>
      </c>
      <c r="J24" t="s">
        <v>158</v>
      </c>
      <c r="K24" t="s">
        <v>31</v>
      </c>
      <c r="M24" t="s">
        <v>32</v>
      </c>
      <c r="N24" t="s">
        <v>33</v>
      </c>
      <c r="P24" t="s">
        <v>159</v>
      </c>
      <c r="R24" t="s">
        <v>113</v>
      </c>
      <c r="S24" t="b">
        <v>0</v>
      </c>
      <c r="T24" s="1">
        <v>45084</v>
      </c>
      <c r="U24" s="2">
        <f>HYPERLINK("https://sbirkapp.gov.cz/detail/SPPMGXOFJ7PHAFSC", "https://sbirkapp.gov.cz/detail/SPPMGXOFJ7PHAFSC")</f>
        <v>0</v>
      </c>
      <c r="V24" t="s">
        <v>160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161</v>
      </c>
      <c r="F25" t="s">
        <v>28</v>
      </c>
      <c r="G25" t="s">
        <v>162</v>
      </c>
      <c r="H25" s="1">
        <v>45001</v>
      </c>
      <c r="I25" s="1">
        <v>45002.36987185255</v>
      </c>
      <c r="J25" t="s">
        <v>163</v>
      </c>
      <c r="K25" t="s">
        <v>31</v>
      </c>
      <c r="M25" t="s">
        <v>164</v>
      </c>
      <c r="N25" t="s">
        <v>165</v>
      </c>
      <c r="P25" t="s">
        <v>166</v>
      </c>
      <c r="S25" t="b">
        <v>1</v>
      </c>
      <c r="U25" s="2">
        <f>HYPERLINK("https://sbirkapp.gov.cz/detail/SPPUBI2YSEOGXDU2", "https://sbirkapp.gov.cz/detail/SPPUBI2YSEOGXDU2")</f>
        <v>0</v>
      </c>
      <c r="V25" t="s">
        <v>167</v>
      </c>
      <c r="W25">
        <v>2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168</v>
      </c>
      <c r="F26" t="s">
        <v>28</v>
      </c>
      <c r="G26" t="s">
        <v>169</v>
      </c>
      <c r="H26" s="1">
        <v>45001</v>
      </c>
      <c r="I26" s="1">
        <v>45002.36986188367</v>
      </c>
      <c r="J26" t="s">
        <v>163</v>
      </c>
      <c r="K26" t="s">
        <v>31</v>
      </c>
      <c r="M26" t="s">
        <v>170</v>
      </c>
      <c r="N26" t="s">
        <v>171</v>
      </c>
      <c r="P26" t="s">
        <v>172</v>
      </c>
      <c r="S26" t="b">
        <v>1</v>
      </c>
      <c r="U26" s="2">
        <f>HYPERLINK("https://sbirkapp.gov.cz/detail/SPPD5KEYNTVZMD7M", "https://sbirkapp.gov.cz/detail/SPPD5KEYNTVZMD7M")</f>
        <v>0</v>
      </c>
      <c r="V26" t="s">
        <v>173</v>
      </c>
      <c r="W26">
        <v>2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174</v>
      </c>
      <c r="F27" t="s">
        <v>28</v>
      </c>
      <c r="G27" t="s">
        <v>84</v>
      </c>
      <c r="H27" s="1">
        <v>45001</v>
      </c>
      <c r="I27" s="1">
        <v>45002.36514275843</v>
      </c>
      <c r="J27" t="s">
        <v>163</v>
      </c>
      <c r="K27" t="s">
        <v>31</v>
      </c>
      <c r="M27" t="s">
        <v>86</v>
      </c>
      <c r="N27" t="s">
        <v>87</v>
      </c>
      <c r="P27" t="s">
        <v>175</v>
      </c>
      <c r="R27" t="s">
        <v>176</v>
      </c>
      <c r="S27" t="b">
        <v>0</v>
      </c>
      <c r="T27" s="1">
        <v>45605</v>
      </c>
      <c r="U27" s="2">
        <f>HYPERLINK("https://sbirkapp.gov.cz/detail/SPPYWDU4Z4YTC5RI", "https://sbirkapp.gov.cz/detail/SPPYWDU4Z4YTC5RI")</f>
        <v>0</v>
      </c>
      <c r="V27" t="s">
        <v>177</v>
      </c>
      <c r="W27">
        <v>2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178</v>
      </c>
      <c r="F28" t="s">
        <v>28</v>
      </c>
      <c r="G28" t="s">
        <v>179</v>
      </c>
      <c r="H28" s="1">
        <v>44973</v>
      </c>
      <c r="I28" s="1">
        <v>44977.39394175635</v>
      </c>
      <c r="J28" t="s">
        <v>180</v>
      </c>
      <c r="K28" t="s">
        <v>31</v>
      </c>
      <c r="M28" t="s">
        <v>181</v>
      </c>
      <c r="N28" t="s">
        <v>182</v>
      </c>
      <c r="P28" t="s">
        <v>183</v>
      </c>
      <c r="S28" t="b">
        <v>1</v>
      </c>
      <c r="U28" s="2">
        <f>HYPERLINK("https://sbirkapp.gov.cz/detail/SPPWEWWQ53IVBGTU", "https://sbirkapp.gov.cz/detail/SPPWEWWQ53IVBGTU")</f>
        <v>0</v>
      </c>
      <c r="V28" t="s">
        <v>184</v>
      </c>
      <c r="W28">
        <v>2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185</v>
      </c>
      <c r="F29" t="s">
        <v>28</v>
      </c>
      <c r="G29" t="s">
        <v>186</v>
      </c>
      <c r="H29" s="1">
        <v>38702</v>
      </c>
      <c r="I29" s="1">
        <v>44939.56546874714</v>
      </c>
      <c r="J29" t="s">
        <v>187</v>
      </c>
      <c r="K29" t="s">
        <v>188</v>
      </c>
      <c r="L29" s="1">
        <v>38702</v>
      </c>
      <c r="M29" t="s">
        <v>170</v>
      </c>
      <c r="N29" t="s">
        <v>171</v>
      </c>
      <c r="Q29" t="s">
        <v>189</v>
      </c>
      <c r="R29" t="s">
        <v>190</v>
      </c>
      <c r="S29" t="b">
        <v>0</v>
      </c>
      <c r="T29" s="1">
        <v>45017</v>
      </c>
      <c r="U29" s="2">
        <f>HYPERLINK("https://sbirkapp.gov.cz/detail/SPPTGGN7T5PDW7AM", "https://sbirkapp.gov.cz/detail/SPPTGGN7T5PDW7AM")</f>
        <v>0</v>
      </c>
      <c r="V29" t="s">
        <v>191</v>
      </c>
      <c r="W29">
        <v>2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192</v>
      </c>
      <c r="F30" t="s">
        <v>193</v>
      </c>
      <c r="G30" t="s">
        <v>194</v>
      </c>
      <c r="H30" s="1">
        <v>44335</v>
      </c>
      <c r="I30" s="1">
        <v>44873.52173428125</v>
      </c>
      <c r="J30" t="s">
        <v>195</v>
      </c>
      <c r="K30" t="s">
        <v>188</v>
      </c>
      <c r="L30" s="1">
        <v>44335</v>
      </c>
      <c r="M30" t="s">
        <v>196</v>
      </c>
      <c r="N30" t="s">
        <v>197</v>
      </c>
      <c r="S30" t="b">
        <v>1</v>
      </c>
      <c r="U30" s="2">
        <f>HYPERLINK("https://sbirkapp.gov.cz/detail/SPP7TPUPZQDPXANC", "https://sbirkapp.gov.cz/detail/SPP7TPUPZQDPXANC")</f>
        <v>0</v>
      </c>
      <c r="V30" t="s">
        <v>198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199</v>
      </c>
      <c r="F31" t="s">
        <v>28</v>
      </c>
      <c r="G31" t="s">
        <v>200</v>
      </c>
      <c r="H31" s="1">
        <v>44826</v>
      </c>
      <c r="I31" s="1">
        <v>44845.35258231605</v>
      </c>
      <c r="J31" t="s">
        <v>201</v>
      </c>
      <c r="K31" t="s">
        <v>31</v>
      </c>
      <c r="M31" t="s">
        <v>39</v>
      </c>
      <c r="N31" t="s">
        <v>40</v>
      </c>
      <c r="P31" t="s">
        <v>202</v>
      </c>
      <c r="R31" t="s">
        <v>203</v>
      </c>
      <c r="S31" t="b">
        <v>0</v>
      </c>
      <c r="T31" s="1">
        <v>45638</v>
      </c>
      <c r="U31" s="2">
        <f>HYPERLINK("https://sbirkapp.gov.cz/detail/SPPLDYHJBVKTL7W2", "https://sbirkapp.gov.cz/detail/SPPLDYHJBVKTL7W2")</f>
        <v>0</v>
      </c>
      <c r="V31" t="s">
        <v>204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205</v>
      </c>
      <c r="F32" t="s">
        <v>28</v>
      </c>
      <c r="G32" t="s">
        <v>128</v>
      </c>
      <c r="H32" s="1">
        <v>44826</v>
      </c>
      <c r="I32" s="1">
        <v>44838.45169924117</v>
      </c>
      <c r="J32" t="s">
        <v>206</v>
      </c>
      <c r="K32" t="s">
        <v>31</v>
      </c>
      <c r="M32" t="s">
        <v>129</v>
      </c>
      <c r="N32" t="s">
        <v>130</v>
      </c>
      <c r="P32" t="s">
        <v>207</v>
      </c>
      <c r="R32" t="s">
        <v>131</v>
      </c>
      <c r="S32" t="b">
        <v>0</v>
      </c>
      <c r="T32" s="1">
        <v>45292</v>
      </c>
      <c r="U32" s="2">
        <f>HYPERLINK("https://sbirkapp.gov.cz/detail/SPP2SMOMW2KH2PQE", "https://sbirkapp.gov.cz/detail/SPP2SMOMW2KH2PQE")</f>
        <v>0</v>
      </c>
      <c r="V32" t="s">
        <v>208</v>
      </c>
      <c r="W32">
        <v>2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209</v>
      </c>
      <c r="F33" t="s">
        <v>28</v>
      </c>
      <c r="G33" t="s">
        <v>210</v>
      </c>
      <c r="H33" s="1">
        <v>35947</v>
      </c>
      <c r="I33" s="1">
        <v>44690.47144425867</v>
      </c>
      <c r="J33" t="s">
        <v>211</v>
      </c>
      <c r="K33" t="s">
        <v>188</v>
      </c>
      <c r="L33" s="1">
        <v>35947</v>
      </c>
      <c r="M33" t="s">
        <v>212</v>
      </c>
      <c r="N33" t="s">
        <v>213</v>
      </c>
      <c r="S33" t="b">
        <v>1</v>
      </c>
      <c r="U33" s="2">
        <f>HYPERLINK("https://sbirkapp.gov.cz/detail/SPPMRSKFWWS5OFHM", "https://sbirkapp.gov.cz/detail/SPPMRSKFWWS5OFHM")</f>
        <v>0</v>
      </c>
      <c r="V33" t="s">
        <v>214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215</v>
      </c>
      <c r="F34" t="s">
        <v>28</v>
      </c>
      <c r="G34" t="s">
        <v>216</v>
      </c>
      <c r="H34" s="1">
        <v>41472</v>
      </c>
      <c r="I34" s="1">
        <v>44690.46041435352</v>
      </c>
      <c r="J34" t="s">
        <v>217</v>
      </c>
      <c r="K34" t="s">
        <v>188</v>
      </c>
      <c r="L34" s="1">
        <v>41472</v>
      </c>
      <c r="M34" t="s">
        <v>86</v>
      </c>
      <c r="N34" t="s">
        <v>87</v>
      </c>
      <c r="R34" t="s">
        <v>218</v>
      </c>
      <c r="S34" t="b">
        <v>0</v>
      </c>
      <c r="T34" s="1">
        <v>45017</v>
      </c>
      <c r="U34" s="2">
        <f>HYPERLINK("https://sbirkapp.gov.cz/detail/SPPZTY4P3MXP4NNY", "https://sbirkapp.gov.cz/detail/SPPZTY4P3MXP4NNY")</f>
        <v>0</v>
      </c>
      <c r="V34" t="s">
        <v>219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220</v>
      </c>
      <c r="F35" t="s">
        <v>28</v>
      </c>
      <c r="G35" t="s">
        <v>221</v>
      </c>
      <c r="H35" s="1">
        <v>41092</v>
      </c>
      <c r="I35" s="1">
        <v>44690.45617109778</v>
      </c>
      <c r="J35" t="s">
        <v>222</v>
      </c>
      <c r="K35" t="s">
        <v>188</v>
      </c>
      <c r="L35" s="1">
        <v>41092</v>
      </c>
      <c r="M35" t="s">
        <v>170</v>
      </c>
      <c r="N35" t="s">
        <v>171</v>
      </c>
      <c r="O35" t="s">
        <v>223</v>
      </c>
      <c r="R35" t="s">
        <v>190</v>
      </c>
      <c r="S35" t="b">
        <v>0</v>
      </c>
      <c r="T35" s="1">
        <v>45017</v>
      </c>
      <c r="U35" s="2">
        <f>HYPERLINK("https://sbirkapp.gov.cz/detail/SPPVOTRMQZYM3XWI", "https://sbirkapp.gov.cz/detail/SPPVOTRMQZYM3XWI")</f>
        <v>0</v>
      </c>
      <c r="V35" t="s">
        <v>224</v>
      </c>
      <c r="W35">
        <v>3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225</v>
      </c>
      <c r="F36" t="s">
        <v>28</v>
      </c>
      <c r="G36" t="s">
        <v>226</v>
      </c>
      <c r="H36" s="1">
        <v>40918</v>
      </c>
      <c r="I36" s="1">
        <v>44690.44777935616</v>
      </c>
      <c r="J36" t="s">
        <v>227</v>
      </c>
      <c r="K36" t="s">
        <v>188</v>
      </c>
      <c r="L36" s="1">
        <v>40918</v>
      </c>
      <c r="M36" t="s">
        <v>228</v>
      </c>
      <c r="N36" t="s">
        <v>229</v>
      </c>
      <c r="R36" t="s">
        <v>230</v>
      </c>
      <c r="S36" t="b">
        <v>0</v>
      </c>
      <c r="T36" s="1">
        <v>44992</v>
      </c>
      <c r="U36" s="2">
        <f>HYPERLINK("https://sbirkapp.gov.cz/detail/SPPVUCOGTQQIQ5CG", "https://sbirkapp.gov.cz/detail/SPPVUCOGTQQIQ5CG")</f>
        <v>0</v>
      </c>
      <c r="V36" t="s">
        <v>231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232</v>
      </c>
      <c r="F37" t="s">
        <v>28</v>
      </c>
      <c r="G37" t="s">
        <v>233</v>
      </c>
      <c r="H37" s="1">
        <v>40457</v>
      </c>
      <c r="I37" s="1">
        <v>44690.44201254351</v>
      </c>
      <c r="J37" t="s">
        <v>234</v>
      </c>
      <c r="K37" t="s">
        <v>188</v>
      </c>
      <c r="L37" s="1">
        <v>40457</v>
      </c>
      <c r="M37" t="s">
        <v>235</v>
      </c>
      <c r="N37" t="s">
        <v>236</v>
      </c>
      <c r="O37" t="s">
        <v>237</v>
      </c>
      <c r="S37" t="b">
        <v>1</v>
      </c>
      <c r="U37" s="2">
        <f>HYPERLINK("https://sbirkapp.gov.cz/detail/SPP3OQ62BOU7AM2A", "https://sbirkapp.gov.cz/detail/SPP3OQ62BOU7AM2A")</f>
        <v>0</v>
      </c>
      <c r="V37" t="s">
        <v>238</v>
      </c>
      <c r="W37">
        <v>2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239</v>
      </c>
      <c r="F38" t="s">
        <v>28</v>
      </c>
      <c r="G38" t="s">
        <v>240</v>
      </c>
      <c r="H38" s="1">
        <v>38516</v>
      </c>
      <c r="I38" s="1">
        <v>44690.43464960205</v>
      </c>
      <c r="J38" t="s">
        <v>241</v>
      </c>
      <c r="K38" t="s">
        <v>188</v>
      </c>
      <c r="L38" s="1">
        <v>38516</v>
      </c>
      <c r="M38" t="s">
        <v>235</v>
      </c>
      <c r="N38" t="s">
        <v>236</v>
      </c>
      <c r="Q38" t="s">
        <v>242</v>
      </c>
      <c r="S38" t="b">
        <v>1</v>
      </c>
      <c r="U38" s="2">
        <f>HYPERLINK("https://sbirkapp.gov.cz/detail/SPPPGPIPWZYJB5PG", "https://sbirkapp.gov.cz/detail/SPPPGPIPWZYJB5PG")</f>
        <v>0</v>
      </c>
      <c r="V38" t="s">
        <v>243</v>
      </c>
      <c r="W38">
        <v>1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244</v>
      </c>
      <c r="F39" t="s">
        <v>28</v>
      </c>
      <c r="G39" t="s">
        <v>245</v>
      </c>
      <c r="H39" s="1">
        <v>42472</v>
      </c>
      <c r="I39" s="1">
        <v>44690.42727706745</v>
      </c>
      <c r="J39" t="s">
        <v>246</v>
      </c>
      <c r="K39" t="s">
        <v>188</v>
      </c>
      <c r="L39" s="1">
        <v>42472</v>
      </c>
      <c r="M39" t="s">
        <v>247</v>
      </c>
      <c r="N39" t="s">
        <v>248</v>
      </c>
      <c r="S39" t="b">
        <v>1</v>
      </c>
      <c r="U39" s="2">
        <f>HYPERLINK("https://sbirkapp.gov.cz/detail/SPPWXGG75XOXNEPK", "https://sbirkapp.gov.cz/detail/SPPWXGG75XOXNEPK")</f>
        <v>0</v>
      </c>
      <c r="V39" t="s">
        <v>249</v>
      </c>
      <c r="W39">
        <v>1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250</v>
      </c>
      <c r="F40" t="s">
        <v>28</v>
      </c>
      <c r="G40" t="s">
        <v>162</v>
      </c>
      <c r="H40" s="1">
        <v>42194</v>
      </c>
      <c r="I40" s="1">
        <v>44690.41462381214</v>
      </c>
      <c r="J40" t="s">
        <v>251</v>
      </c>
      <c r="K40" t="s">
        <v>188</v>
      </c>
      <c r="L40" s="1">
        <v>42194</v>
      </c>
      <c r="M40" t="s">
        <v>252</v>
      </c>
      <c r="N40" t="s">
        <v>253</v>
      </c>
      <c r="R40" t="s">
        <v>254</v>
      </c>
      <c r="S40" t="b">
        <v>0</v>
      </c>
      <c r="T40" s="1">
        <v>45017</v>
      </c>
      <c r="U40" s="2">
        <f>HYPERLINK("https://sbirkapp.gov.cz/detail/SPPOILCEMRU4UMWE", "https://sbirkapp.gov.cz/detail/SPPOILCEMRU4UMWE")</f>
        <v>0</v>
      </c>
      <c r="V40" t="s">
        <v>255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256</v>
      </c>
      <c r="F41" t="s">
        <v>28</v>
      </c>
      <c r="G41" t="s">
        <v>257</v>
      </c>
      <c r="H41" s="1">
        <v>42795</v>
      </c>
      <c r="I41" s="1">
        <v>44683.66169345863</v>
      </c>
      <c r="J41" t="s">
        <v>258</v>
      </c>
      <c r="K41" t="s">
        <v>188</v>
      </c>
      <c r="L41" s="1">
        <v>42795</v>
      </c>
      <c r="M41" t="s">
        <v>259</v>
      </c>
      <c r="N41" t="s">
        <v>260</v>
      </c>
      <c r="S41" t="b">
        <v>1</v>
      </c>
      <c r="U41" s="2">
        <f>HYPERLINK("https://sbirkapp.gov.cz/detail/SPPJEU5WDPCJBKAG", "https://sbirkapp.gov.cz/detail/SPPJEU5WDPCJBKAG")</f>
        <v>0</v>
      </c>
      <c r="V41" t="s">
        <v>261</v>
      </c>
      <c r="W41">
        <v>2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262</v>
      </c>
      <c r="F42" t="s">
        <v>28</v>
      </c>
      <c r="G42" t="s">
        <v>263</v>
      </c>
      <c r="H42" s="1">
        <v>39223</v>
      </c>
      <c r="I42" s="1">
        <v>44683.63387370863</v>
      </c>
      <c r="J42" t="s">
        <v>264</v>
      </c>
      <c r="K42" t="s">
        <v>188</v>
      </c>
      <c r="L42" s="1">
        <v>39223</v>
      </c>
      <c r="M42" t="s">
        <v>170</v>
      </c>
      <c r="N42" t="s">
        <v>171</v>
      </c>
      <c r="O42" t="s">
        <v>223</v>
      </c>
      <c r="Q42" t="s">
        <v>265</v>
      </c>
      <c r="R42" t="s">
        <v>190</v>
      </c>
      <c r="S42" t="b">
        <v>0</v>
      </c>
      <c r="T42" s="1">
        <v>45017</v>
      </c>
      <c r="U42" s="2">
        <f>HYPERLINK("https://sbirkapp.gov.cz/detail/SPPVR5KD63L3GDJW", "https://sbirkapp.gov.cz/detail/SPPVR5KD63L3GDJW")</f>
        <v>0</v>
      </c>
      <c r="V42" t="s">
        <v>266</v>
      </c>
      <c r="W42">
        <v>2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267</v>
      </c>
      <c r="F43" t="s">
        <v>28</v>
      </c>
      <c r="G43" t="s">
        <v>268</v>
      </c>
      <c r="H43" s="1">
        <v>43810</v>
      </c>
      <c r="I43" s="1">
        <v>44683.54738507292</v>
      </c>
      <c r="J43" t="s">
        <v>269</v>
      </c>
      <c r="K43" t="s">
        <v>188</v>
      </c>
      <c r="L43" s="1">
        <v>43810</v>
      </c>
      <c r="M43" t="s">
        <v>69</v>
      </c>
      <c r="N43" t="s">
        <v>70</v>
      </c>
      <c r="R43" t="s">
        <v>270</v>
      </c>
      <c r="S43" t="b">
        <v>0</v>
      </c>
      <c r="T43" s="1">
        <v>45658</v>
      </c>
      <c r="U43" s="2">
        <f>HYPERLINK("https://sbirkapp.gov.cz/detail/SPPYF7GIURLPLNEY", "https://sbirkapp.gov.cz/detail/SPPYF7GIURLPLNEY")</f>
        <v>0</v>
      </c>
      <c r="V43" t="s">
        <v>271</v>
      </c>
      <c r="W43">
        <v>1</v>
      </c>
    </row>
    <row r="44" spans="1:23">
      <c r="A44" t="s">
        <v>23</v>
      </c>
      <c r="B44" t="s">
        <v>24</v>
      </c>
      <c r="C44" t="s">
        <v>25</v>
      </c>
      <c r="D44" t="s">
        <v>26</v>
      </c>
      <c r="E44" t="s">
        <v>272</v>
      </c>
      <c r="F44" t="s">
        <v>28</v>
      </c>
      <c r="G44" t="s">
        <v>121</v>
      </c>
      <c r="H44" s="1">
        <v>43810</v>
      </c>
      <c r="I44" s="1">
        <v>44566.68290901684</v>
      </c>
      <c r="J44" t="s">
        <v>269</v>
      </c>
      <c r="K44" t="s">
        <v>188</v>
      </c>
      <c r="L44" s="1">
        <v>43810</v>
      </c>
      <c r="M44" t="s">
        <v>123</v>
      </c>
      <c r="N44" t="s">
        <v>124</v>
      </c>
      <c r="R44" t="s">
        <v>273</v>
      </c>
      <c r="S44" t="b">
        <v>0</v>
      </c>
      <c r="T44" s="1">
        <v>45292</v>
      </c>
      <c r="U44" s="2">
        <f>HYPERLINK("https://sbirkapp.gov.cz/detail/SPPVB3IU3OP3AQ6I", "https://sbirkapp.gov.cz/detail/SPPVB3IU3OP3AQ6I")</f>
        <v>0</v>
      </c>
      <c r="V44" t="s">
        <v>274</v>
      </c>
      <c r="W44">
        <v>1</v>
      </c>
    </row>
    <row r="45" spans="1:23">
      <c r="A45" t="s">
        <v>23</v>
      </c>
      <c r="B45" t="s">
        <v>24</v>
      </c>
      <c r="C45" t="s">
        <v>25</v>
      </c>
      <c r="D45" t="s">
        <v>26</v>
      </c>
      <c r="E45" t="s">
        <v>275</v>
      </c>
      <c r="F45" t="s">
        <v>28</v>
      </c>
      <c r="G45" t="s">
        <v>276</v>
      </c>
      <c r="H45" s="1">
        <v>44015</v>
      </c>
      <c r="I45" s="1">
        <v>44566.6797532134</v>
      </c>
      <c r="J45" t="s">
        <v>277</v>
      </c>
      <c r="K45" t="s">
        <v>188</v>
      </c>
      <c r="L45" s="1">
        <v>44015</v>
      </c>
      <c r="M45" t="s">
        <v>39</v>
      </c>
      <c r="N45" t="s">
        <v>40</v>
      </c>
      <c r="R45" t="s">
        <v>278</v>
      </c>
      <c r="S45" t="b">
        <v>0</v>
      </c>
      <c r="T45" s="1">
        <v>44860</v>
      </c>
      <c r="U45" s="2">
        <f>HYPERLINK("https://sbirkapp.gov.cz/detail/SPP6RYCDLIHDIZU6", "https://sbirkapp.gov.cz/detail/SPP6RYCDLIHDIZU6")</f>
        <v>0</v>
      </c>
      <c r="V45" t="s">
        <v>279</v>
      </c>
      <c r="W45">
        <v>1</v>
      </c>
    </row>
    <row r="46" spans="1:23">
      <c r="A46" t="s">
        <v>23</v>
      </c>
      <c r="B46" t="s">
        <v>24</v>
      </c>
      <c r="C46" t="s">
        <v>25</v>
      </c>
      <c r="D46" t="s">
        <v>26</v>
      </c>
      <c r="E46" t="s">
        <v>280</v>
      </c>
      <c r="F46" t="s">
        <v>28</v>
      </c>
      <c r="G46" t="s">
        <v>111</v>
      </c>
      <c r="H46" s="1">
        <v>44106</v>
      </c>
      <c r="I46" s="1">
        <v>44566.67237213465</v>
      </c>
      <c r="J46" t="s">
        <v>281</v>
      </c>
      <c r="K46" t="s">
        <v>188</v>
      </c>
      <c r="L46" s="1">
        <v>44106</v>
      </c>
      <c r="M46" t="s">
        <v>32</v>
      </c>
      <c r="N46" t="s">
        <v>33</v>
      </c>
      <c r="R46" t="s">
        <v>155</v>
      </c>
      <c r="S46" t="b">
        <v>0</v>
      </c>
      <c r="T46" s="1">
        <v>45058</v>
      </c>
      <c r="U46" s="2">
        <f>HYPERLINK("https://sbirkapp.gov.cz/detail/SPPIYHGN7PNQOP6Y", "https://sbirkapp.gov.cz/detail/SPPIYHGN7PNQOP6Y")</f>
        <v>0</v>
      </c>
      <c r="V46" t="s">
        <v>282</v>
      </c>
      <c r="W46">
        <v>1</v>
      </c>
    </row>
    <row r="47" spans="1:23">
      <c r="A47" t="s">
        <v>23</v>
      </c>
      <c r="B47" t="s">
        <v>24</v>
      </c>
      <c r="C47" t="s">
        <v>25</v>
      </c>
      <c r="D47" t="s">
        <v>26</v>
      </c>
      <c r="E47" t="s">
        <v>283</v>
      </c>
      <c r="F47" t="s">
        <v>28</v>
      </c>
      <c r="G47" t="s">
        <v>284</v>
      </c>
      <c r="H47" s="1">
        <v>44168</v>
      </c>
      <c r="I47" s="1">
        <v>44566.66759766447</v>
      </c>
      <c r="J47" t="s">
        <v>285</v>
      </c>
      <c r="K47" t="s">
        <v>188</v>
      </c>
      <c r="L47" s="1">
        <v>44168</v>
      </c>
      <c r="M47" t="s">
        <v>57</v>
      </c>
      <c r="N47" t="s">
        <v>58</v>
      </c>
      <c r="R47" t="s">
        <v>117</v>
      </c>
      <c r="S47" t="b">
        <v>0</v>
      </c>
      <c r="T47" s="1">
        <v>45210</v>
      </c>
      <c r="U47" s="2">
        <f>HYPERLINK("https://sbirkapp.gov.cz/detail/SPPDKSLWQ2GYPAE2", "https://sbirkapp.gov.cz/detail/SPPDKSLWQ2GYPAE2")</f>
        <v>0</v>
      </c>
      <c r="V47" t="s">
        <v>286</v>
      </c>
      <c r="W47">
        <v>1</v>
      </c>
    </row>
    <row r="48" spans="1:23">
      <c r="A48" t="s">
        <v>23</v>
      </c>
      <c r="B48" t="s">
        <v>24</v>
      </c>
      <c r="C48" t="s">
        <v>25</v>
      </c>
      <c r="D48" t="s">
        <v>26</v>
      </c>
      <c r="E48" t="s">
        <v>287</v>
      </c>
      <c r="F48" t="s">
        <v>28</v>
      </c>
      <c r="G48" t="s">
        <v>128</v>
      </c>
      <c r="H48" s="1">
        <v>44529</v>
      </c>
      <c r="I48" s="1">
        <v>44566.66022788228</v>
      </c>
      <c r="J48" t="s">
        <v>288</v>
      </c>
      <c r="K48" t="s">
        <v>188</v>
      </c>
      <c r="L48" s="1">
        <v>44529</v>
      </c>
      <c r="M48" t="s">
        <v>129</v>
      </c>
      <c r="N48" t="s">
        <v>130</v>
      </c>
      <c r="R48" t="s">
        <v>150</v>
      </c>
      <c r="S48" t="b">
        <v>0</v>
      </c>
      <c r="T48" s="1">
        <v>44927</v>
      </c>
      <c r="U48" s="2">
        <f>HYPERLINK("https://sbirkapp.gov.cz/detail/SPP2TTLSNRHIU2Y2", "https://sbirkapp.gov.cz/detail/SPP2TTLSNRHIU2Y2")</f>
        <v>0</v>
      </c>
      <c r="V48" t="s">
        <v>289</v>
      </c>
      <c r="W48">
        <v>1</v>
      </c>
    </row>
    <row r="49" spans="1:23">
      <c r="A49" t="s">
        <v>23</v>
      </c>
      <c r="B49" t="s">
        <v>24</v>
      </c>
      <c r="C49" t="s">
        <v>25</v>
      </c>
      <c r="D49" t="s">
        <v>26</v>
      </c>
      <c r="E49" t="s">
        <v>290</v>
      </c>
      <c r="F49" t="s">
        <v>28</v>
      </c>
      <c r="G49" t="s">
        <v>291</v>
      </c>
      <c r="H49" s="1">
        <v>44529</v>
      </c>
      <c r="I49" s="1">
        <v>44566.65497719538</v>
      </c>
      <c r="J49" t="s">
        <v>292</v>
      </c>
      <c r="K49" t="s">
        <v>188</v>
      </c>
      <c r="L49" s="1">
        <v>44529</v>
      </c>
      <c r="M49" t="s">
        <v>106</v>
      </c>
      <c r="N49" t="s">
        <v>107</v>
      </c>
      <c r="R49" t="s">
        <v>108</v>
      </c>
      <c r="S49" t="b">
        <v>0</v>
      </c>
      <c r="T49" s="1">
        <v>45210</v>
      </c>
      <c r="U49" s="2">
        <f>HYPERLINK("https://sbirkapp.gov.cz/detail/SPPQWO34JSUJITPI", "https://sbirkapp.gov.cz/detail/SPPQWO34JSUJITPI")</f>
        <v>0</v>
      </c>
      <c r="V49" t="s">
        <v>293</v>
      </c>
      <c r="W49">
        <v>2</v>
      </c>
    </row>
    <row r="50" spans="1:23">
      <c r="A50" t="s">
        <v>23</v>
      </c>
      <c r="B50" t="s">
        <v>24</v>
      </c>
      <c r="C50" t="s">
        <v>25</v>
      </c>
      <c r="D50" t="s">
        <v>26</v>
      </c>
      <c r="E50" t="s">
        <v>294</v>
      </c>
      <c r="F50" t="s">
        <v>28</v>
      </c>
      <c r="G50" t="s">
        <v>98</v>
      </c>
      <c r="H50" s="1">
        <v>44405</v>
      </c>
      <c r="I50" s="1">
        <v>44566.63868801066</v>
      </c>
      <c r="J50" t="s">
        <v>288</v>
      </c>
      <c r="K50" t="s">
        <v>188</v>
      </c>
      <c r="L50" s="1">
        <v>44405</v>
      </c>
      <c r="M50" t="s">
        <v>295</v>
      </c>
      <c r="N50" t="s">
        <v>296</v>
      </c>
      <c r="R50" t="s">
        <v>297</v>
      </c>
      <c r="S50" t="b">
        <v>0</v>
      </c>
      <c r="T50" s="1">
        <v>45292</v>
      </c>
      <c r="U50" s="2">
        <f>HYPERLINK("https://sbirkapp.gov.cz/detail/SPPAMKY2OIXK4Z42", "https://sbirkapp.gov.cz/detail/SPPAMKY2OIXK4Z42")</f>
        <v>0</v>
      </c>
      <c r="V50" t="s">
        <v>298</v>
      </c>
      <c r="W5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2026-05-01T12:56:37Z</dcterms:created>
  <dcterms:modified xsi:type="dcterms:W3CDTF">2026-05-01T12:56:37Z</dcterms:modified>
</cp:coreProperties>
</file>