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<sst xmlns="http://schemas.openxmlformats.org/spreadsheetml/2006/main" count="1047" uniqueCount="440">
  <si>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</si>
  <si>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</si>
  <si>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</si>
  <si>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</si>
  <si>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</si>
  <si>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</si>
  <si>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</si>
  <si>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</si>
  <si>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</si>
  <si>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</si>
  <si>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</si>
  <si>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</si>
  <si>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</si>
  <si>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</si>
  <si>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</si>
  <si>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</si>
  <si>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</si>
  <si>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</si>
  <si>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</si>
  <si>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</si>
  <si>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</si>
  <si>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</si>
  <si>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</si>
  <si>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Hodonín</t>
  </si>
  <si>
    <t>00284891</t>
  </si>
  <si>
    <t>mwvbvks</t>
  </si>
  <si>
    <t>Jihomoravský kraj</t>
  </si>
  <si>
    <t>4/2026</t>
  </si>
  <si>
    <t>Nařízení</t>
  </si>
  <si>
    <t>Tržní řád</t>
  </si>
  <si>
    <t>2026-08-04</t>
  </si>
  <si>
    <t>Běžný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</si>
  <si>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</si>
  <si>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</si>
  <si>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2/2022: Město Hodonín</t>
  </si>
  <si>
    <t>1736990398</t>
  </si>
  <si>
    <t>3/2026</t>
  </si>
  <si>
    <t>Obecně závazná vyhláška</t>
  </si>
  <si>
    <t>Obecně závazná vyhláška o nočním klidu</t>
  </si>
  <si>
    <t>2026-07-22</t>
  </si>
  <si>
    <t>noční klid</t>
  </si>
  <si>
    <t>zákon č. 251/2016 Sb., o některých přestupcích - § 5 odst. 7</t>
  </si>
  <si>
    <t>2/2026: Obecně závazná vyhláška o nočním klidu</t>
  </si>
  <si>
    <t>1728800045</t>
  </si>
  <si>
    <t>2/2026</t>
  </si>
  <si>
    <t>2026-03-26</t>
  </si>
  <si>
    <t>4/2025: Obecně závazná vyhláška o nočním klidu</t>
  </si>
  <si>
    <t>3/2026: Obecně závazná vyhláška o nočním klidu</t>
  </si>
  <si>
    <t>1662607508</t>
  </si>
  <si>
    <t>1/2026</t>
  </si>
  <si>
    <t>Obecně závazná vyhláška města Hodonína, kterou se nařizuje provádění speciální ochranné deratizace</t>
  </si>
  <si>
    <t>2026-04-01</t>
  </si>
  <si>
    <t>dezinsekce a deratizace</t>
  </si>
  <si>
    <t>zákon č. 258/2000 Sb., o ochraně veřejného zdraví a o změně některých souvisejících zákonů - § 96</t>
  </si>
  <si>
    <t>1662460489</t>
  </si>
  <si>
    <t>8/2025</t>
  </si>
  <si>
    <t>Obecně závazná vyhláška města Hodonín o místním poplatku z pobytu</t>
  </si>
  <si>
    <t>2026-01-01</t>
  </si>
  <si>
    <t>místní poplatek z pobytu</t>
  </si>
  <si>
    <t>zákon č. 565/1990 Sb., o místních poplatcích - § 14 - z pobytu</t>
  </si>
  <si>
    <t>1617801413</t>
  </si>
  <si>
    <t>7/2025</t>
  </si>
  <si>
    <t>Obecně závazná vyhláška města Hodonína o zákazu odpalování pyrotechnických výrobků a jejich užívání k provádění ohňostrojných prací nebo ohňostrojů</t>
  </si>
  <si>
    <t>2025-12-24</t>
  </si>
  <si>
    <t>pyrotechnické výrobky</t>
  </si>
  <si>
    <t>zákon č. 206/2015 Sb., zákon o pyrotechnice - § 35c</t>
  </si>
  <si>
    <t>6/2024: OZV č. 6/2024 k zabezpečení  místních záležitostí veřejného pořádku na veřejných prostranstvích, kterou se reguluje užívání zábavní pyrotechniky</t>
  </si>
  <si>
    <t>1617801359</t>
  </si>
  <si>
    <t>6/2025</t>
  </si>
  <si>
    <t>Nařízení města o placeném stání silničních motorových vozidel na vymezených úsecích místních komunikací ve městě Hodonín</t>
  </si>
  <si>
    <t>2025-11-10</t>
  </si>
  <si>
    <t xml:space="preserve">pozemní komunikace - zpoplatnění stání a odstavení </t>
  </si>
  <si>
    <t xml:space="preserve">zákon č. 13/1997 Sb., o pozemních komunikacích - § 23 odst. 1 </t>
  </si>
  <si>
    <t>5/2024: O placeném stání silničních motorových vozidel na vymezených úsecích místních komunikací ve městě Hodonín</t>
  </si>
  <si>
    <t>1597164251</t>
  </si>
  <si>
    <t>5/2025</t>
  </si>
  <si>
    <t>Nařízení města Hodonína o vyhlášení záměru zadat zpracování lesních hospodářských osnov</t>
  </si>
  <si>
    <t>2025-05-22</t>
  </si>
  <si>
    <t>lesní hospodářské osnovy</t>
  </si>
  <si>
    <t>zákon č. 289/1995 Sb., lesní zákon - § 25 odst. 2</t>
  </si>
  <si>
    <t>1521147732</t>
  </si>
  <si>
    <t>4/2025</t>
  </si>
  <si>
    <t>2025-05-20</t>
  </si>
  <si>
    <t>1/2025: Obecně závazná vyhláška č. 1/2025 o nočním klidu</t>
  </si>
  <si>
    <t>1519781394</t>
  </si>
  <si>
    <t>3/2025</t>
  </si>
  <si>
    <t>Obecně závazná vyhláška města Hodonína č. 3/2025, kterou se nařizuje provádění speciální ochranné deratizace</t>
  </si>
  <si>
    <t>2025-04-01</t>
  </si>
  <si>
    <t>1491610093</t>
  </si>
  <si>
    <t>2/2025</t>
  </si>
  <si>
    <t>Obecně závazná vyhláška č. 2/2025 Požární řád města Hodonín</t>
  </si>
  <si>
    <t>2025-03-25</t>
  </si>
  <si>
    <t>požární ochrana - požární řád</t>
  </si>
  <si>
    <t>zákon č. 133/1985 Sb., o požární ochraně - § 29 odst. 1 písm. o) bod 1</t>
  </si>
  <si>
    <t>14/2005: Obecně závazná vyhláška č. 14/2005 požární řád obce</t>
  </si>
  <si>
    <t>1491610129</t>
  </si>
  <si>
    <t>1/2025</t>
  </si>
  <si>
    <t>Obecně závazná vyhláška č. 1/2025 o nočním klidu</t>
  </si>
  <si>
    <t>4/2024: Obecně závazná vyhláška č. 4/2024 o nočním klidu</t>
  </si>
  <si>
    <t>4/2025: Obecně závazná vyhláška o nočním klidu; 4/2025: Obecně závazná vyhláška o nočním klidu</t>
  </si>
  <si>
    <t>1491610025</t>
  </si>
  <si>
    <t>6/2024</t>
  </si>
  <si>
    <t>OZV č. 6/2024 k zabezpečení  místních záležitostí veřejného pořádku na veřejných prostranstvích, kterou se reguluje užívání zábavní pyrotechniky</t>
  </si>
  <si>
    <t>2024-12-27</t>
  </si>
  <si>
    <t>veřejný pořádek - pyrotechnika</t>
  </si>
  <si>
    <t>zákon č. 128/2000 Sb., o obcích - § 10 písm. a) - pyrotechnika</t>
  </si>
  <si>
    <t>12/2023: Obecně závazná vyhláška č. 12/2023 k zabezpečení místních záležitostí veřejného pořádku na veřejných prostranstvích, kterou se reguluje užívání zábavní pyrotechniky</t>
  </si>
  <si>
    <t>7/2025: Obecně závazná vyhláška města Hodonína o zákazu odpalování pyrotechnických výrobků a jejich užívání k provádění ohňostrojných prací nebo ohňostrojů; 7/2025: Obecně závazná vyhláška města Hodonína o zákazu odpalování pyrotechnických výrobků a jejich užívání k provádění ohňostrojných prací nebo ohňostrojů</t>
  </si>
  <si>
    <t>1451700057</t>
  </si>
  <si>
    <t>5/2024</t>
  </si>
  <si>
    <t>O placeném stání silničních motorových vozidel na vymezených úsecích místních komunikací ve městě Hodonín</t>
  </si>
  <si>
    <t>2024-09-15</t>
  </si>
  <si>
    <t>8/2023: Nařízení města Hodonína č.8/2023 o placeném stání silničních motorových vozidel na vymezených úsecích místních komunikací ve městě Hodonín</t>
  </si>
  <si>
    <t>6/2025: Nařízení města o placeném stání silničních motorových vozidel na vymezených úsecích místních komunikací ve městě Hodonín; 6/2025: Nařízení města o placeném stání silničních motorových vozidel na vymezených úsecích místních komunikací ve městě Hodonín</t>
  </si>
  <si>
    <t>1404429286</t>
  </si>
  <si>
    <t>4/2024</t>
  </si>
  <si>
    <t>Obecně závazná vyhláška č. 4/2024 o nočním klidu</t>
  </si>
  <si>
    <t>2024-07-06</t>
  </si>
  <si>
    <t>2/2024: OZV č. 2/2024, o nočním klidu</t>
  </si>
  <si>
    <t>1/2025: Obecně závazná vyhláška č. 1/2025 o nočním klidu; 1/2025: Obecně závazná vyhláška č. 1/2025 o nočním klidu</t>
  </si>
  <si>
    <t>1375615830</t>
  </si>
  <si>
    <t>3/2024</t>
  </si>
  <si>
    <t>Obecně závazná vyhláška č. 3/2024, kterou se stanovují pravidla pro pohyb psů na veřejném prostranství ve městě Hodonín</t>
  </si>
  <si>
    <t>2024-06-01</t>
  </si>
  <si>
    <t>pohyb psů; veřejný pořádek - jiné</t>
  </si>
  <si>
    <t>zákon č. 246/1992 Sb., na ochranu zvířat proti týrání - § 24 odst. 2; zákon č. 128/2000 Sb., o obcích - § 10 písm. c) - jiné</t>
  </si>
  <si>
    <t>15/2005: Obecně závazná vyhláška o podmínkách držení a pohybu psů na území města Hodonín</t>
  </si>
  <si>
    <t>1359969419</t>
  </si>
  <si>
    <t>2/2024</t>
  </si>
  <si>
    <t>OZV č. 2/2024, o nočním klidu</t>
  </si>
  <si>
    <t>2024-03-21</t>
  </si>
  <si>
    <t>5/2023: Obecně závazná vyhláška č. 5/2023 o nočním klidu</t>
  </si>
  <si>
    <t>1325252242</t>
  </si>
  <si>
    <t>1/2024</t>
  </si>
  <si>
    <t>OZV č. 1/2024 o provedení speciální ochranné deratizace</t>
  </si>
  <si>
    <t>2024-04-01</t>
  </si>
  <si>
    <t>1/2023: Obecně závazná vyhláška č. 1/2023 o o provedení speciální ochranné deratizace</t>
  </si>
  <si>
    <t>1325252212</t>
  </si>
  <si>
    <t>12/2023</t>
  </si>
  <si>
    <t>Obecně závazná vyhláška č. 12/2023 k zabezpečení místních záležitostí veřejného pořádku na veřejných prostranstvích, kterou se reguluje užívání zábavní pyrotechniky</t>
  </si>
  <si>
    <t>2024-01-04</t>
  </si>
  <si>
    <t>7/2023: Obecně závazná vyhláška k zabezpečení místních záležitostí veřejného pořádku na veřejných prostranstvích, kterou se reguluje užívání zábavní pyrotechniky</t>
  </si>
  <si>
    <t>1288548703</t>
  </si>
  <si>
    <t>11/2023</t>
  </si>
  <si>
    <t>Obecně závazná vyhláška č. 11/2023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</si>
  <si>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</si>
  <si>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</si>
  <si>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</si>
  <si>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7/2021: Obecně závazná vyhláška o místním poplatku za obecní systém odpadového hospodářství</t>
  </si>
  <si>
    <t>1285048202</t>
  </si>
  <si>
    <t>10/2023</t>
  </si>
  <si>
    <t>Obecně závazná vyhláška č. 10/2023 o místním poplatku 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</si>
  <si>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</si>
  <si>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</si>
  <si>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6/2022: Obecně závazná vyhláška o místním poplatku za užívání veřejného prostranství</t>
  </si>
  <si>
    <t>1285047939</t>
  </si>
  <si>
    <t>9/2023</t>
  </si>
  <si>
    <t>Obecně závazná vyhláška č. 9/2023 o místním poplatku ze psů</t>
  </si>
  <si>
    <t>místní poplatek ze psů</t>
  </si>
  <si>
    <t>zákon č. 565/1990 Sb., o místních poplatcích - § 14 - ze psů</t>
  </si>
  <si>
    <t>4/2021: Obecně závazná vyhláška o místním poplatku ze psů</t>
  </si>
  <si>
    <t>1285047999</t>
  </si>
  <si>
    <t>8/2023</t>
  </si>
  <si>
    <t>Nařízení města Hodonína č.8/2023 o placeném stání silničních motorových vozidel na vymezených úsecích místních komunikací ve městě Hodonín</t>
  </si>
  <si>
    <t>2023-11-15</t>
  </si>
  <si>
    <t>7/2022: Nařízení města Hodonína č. 7/2022, o placeném stání silničních motorových vozidel na vymezených úsecích místních komunikací ve městě Hodonín</t>
  </si>
  <si>
    <t>1262444582</t>
  </si>
  <si>
    <t>7/2023</t>
  </si>
  <si>
    <t>Obecně závazná vyhláška k zabezpečení místních záležitostí veřejného pořádku na veřejných prostranstvích, kterou se reguluje užívání zábavní pyrotechniky</t>
  </si>
  <si>
    <t>2023-07-15</t>
  </si>
  <si>
    <t>5/2015: Obecně závazná vyhláška k zabezpečení místních záležitostí veřejného pořádku na veřejných prostranstvích, kterou se reguluje užívání zábavní pyrotechniky; 6/2015: Obecně závazná vyhláška, kterou se mění obecně závazná vyhláška Města Hodonín č. 5/2015, k zabezpečení místních záležitostí veřejného pořádku na veřejných prostranstvích, kterou se reguluje užívání zábavní pyrotechniky</t>
  </si>
  <si>
    <t>1210268450</t>
  </si>
  <si>
    <t>6/2023</t>
  </si>
  <si>
    <t>Obecně závazná vyhláška o zákazu požívání alkoholických nápojů a jiných návykových látek na veřejném prostranství</t>
  </si>
  <si>
    <t>veřejný pořádek - konzumace alkoholu</t>
  </si>
  <si>
    <t>zákon č. 128/2000 Sb., o obcích - § 10 písm. a) - konzumace alkoholu</t>
  </si>
  <si>
    <t xml:space="preserve">4/2023: Obecně závazná vyhláška č. 4/2023 o zákazu požívání alkoholických nápojů a jiných návykových látek na veřejném prostranství </t>
  </si>
  <si>
    <t>1210268292</t>
  </si>
  <si>
    <t>5/2023</t>
  </si>
  <si>
    <t>Obecně závazná vyhláška č. 5/2023 o nočním klidu</t>
  </si>
  <si>
    <t>2023-05-20</t>
  </si>
  <si>
    <t>3/2022: Obecně závazná vyhláška o nočním klidu</t>
  </si>
  <si>
    <t>2/2024: OZV č. 2/2024, o nočním klidu; 2/2024: OZV č. 2/2024, o nočním klidu</t>
  </si>
  <si>
    <t>1185832603</t>
  </si>
  <si>
    <t>4/2023</t>
  </si>
  <si>
    <t xml:space="preserve">Obecně závazná vyhláška č. 4/2023 o zákazu požívání alkoholických nápojů a jiných návykových látek na veřejném prostranství </t>
  </si>
  <si>
    <t>2023-03-25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</si>
  <si>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</si>
  <si>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</si>
  <si>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8/2019: Obecně závazná vyhláška o zákazu požívání alkoholických nápojů a jiných návykových látek na veřejném prostranství</t>
  </si>
  <si>
    <t>6/2023: Obecně závazná vyhláška o zákazu požívání alkoholických nápojů a jiných návykových látek na veřejném prostranství</t>
  </si>
  <si>
    <t>1157547301</t>
  </si>
  <si>
    <t>3/2023</t>
  </si>
  <si>
    <t>Obecně závazná vyhláška č. 3/2023, kterou se staví školské obvody ZŠ zřízených městem Hodonínem</t>
  </si>
  <si>
    <t>2023-03-23</t>
  </si>
  <si>
    <t>školské obvody - základní školy</t>
  </si>
  <si>
    <t>zákon č. 561/2004 Sb., školský zákon - § 178 odst. 2 písm. b)</t>
  </si>
  <si>
    <t>2/2020: Obecně závazná vyhláška kterou se stanoví školské obvody základních škol zřízených městem Hodonínem</t>
  </si>
  <si>
    <t>1156680440</t>
  </si>
  <si>
    <t>2/2023</t>
  </si>
  <si>
    <t>Obecně závazná vyhláška č. 2/2023, kterou se staví školské obvody MŠ zřízených městem Hodoníněm</t>
  </si>
  <si>
    <t>školské obvody - mateřské školy</t>
  </si>
  <si>
    <t>zákon č. 561/2004 Sb., školský zákon - § 179 odst. 3 a § 178 odst. 2 písm. b)</t>
  </si>
  <si>
    <t>1/2020: Obecně závazná vyhláška, kterou se stanoví školské obvody mateřských škol zřízených městem Hodonínem</t>
  </si>
  <si>
    <t>1156676917</t>
  </si>
  <si>
    <t>1/2023</t>
  </si>
  <si>
    <t>Obecně závazná vyhláška č. 1/2023 o o provedení speciální ochranné deratizace</t>
  </si>
  <si>
    <t>2023-04-01</t>
  </si>
  <si>
    <t>1/2024: OZV č. 1/2024 o provedení speciální ochranné deratizace; 1/2024: OZV č. 1/2024 o provedení speciální ochranné deratizace</t>
  </si>
  <si>
    <t>1156629604</t>
  </si>
  <si>
    <t>3/1999</t>
  </si>
  <si>
    <t>Obecně závazná vyhláška č. 3/1999, kterou se ruší vyhláška č. 6/97 o vytvoření a použití fondu města v rámci programu poskytování státních půjček na opravy bytového fondu postižených záplavami</t>
  </si>
  <si>
    <t>1999-05-28</t>
  </si>
  <si>
    <t>Dle přechodného ustanovení</t>
  </si>
  <si>
    <t>zrušovací</t>
  </si>
  <si>
    <t>ústavní zákon č. 1/1993 Sb., Ústava České republiky - čl. 104 odst. 3 - zrušovací OZV</t>
  </si>
  <si>
    <t>1148335435</t>
  </si>
  <si>
    <t>2/1999</t>
  </si>
  <si>
    <t>Obecně závazná vyhláška č. 2/1999, kterou se ruší vyhláška č. 9/93 o nabytí, převodu a pronájmu nemovitých věcí  a majetku města Hodonín</t>
  </si>
  <si>
    <t>1999-04-22</t>
  </si>
  <si>
    <t>1147855037</t>
  </si>
  <si>
    <t>9/2004</t>
  </si>
  <si>
    <t>Obecně závazná vyhláška č. 9/2004, kterou se zrušuje obecně závazná vyhláška č. 8/2003, kterou se stanoví výše příspěvku na částečnou úhradu neinvestičních nákladů  mateřských škol, školních družin a školních klubů, ve znění obecně závazné vyhlášky č. 2/2004, kterou se mění a doplňuje obecně závazná vyhláška č. 8/2003, kterou se stanoví výše příspěvku na částečnou úhradu neinvestičních nákladů mateřských škol, školních družin a školních klubů</t>
  </si>
  <si>
    <t>2005-01-01</t>
  </si>
  <si>
    <t>1147850827</t>
  </si>
  <si>
    <t>3/2003</t>
  </si>
  <si>
    <t>Obecně závazná vyhláška č. 3/2003, o zrušení obecně závazné vyhlášky Města Hodonín č. 12/1993, kterou se upravuje  chov a podmínky užitkových a ostatních domácích zvířat ve městě Hodonín</t>
  </si>
  <si>
    <t>2003-07-07</t>
  </si>
  <si>
    <t>1147850862</t>
  </si>
  <si>
    <t>2/2005</t>
  </si>
  <si>
    <t>Nařízení města Hodonín č. 2/2005, kterým se zrušuje vyhláška č. 4/2000 o povinném provádění komplexní velkoplošné deratizace na území města Hodonín</t>
  </si>
  <si>
    <t>2005-02-24</t>
  </si>
  <si>
    <t>ústavní zákon č. 1/1993 Sb., Ústava České republiky - čl. 79 odst. 3 - zrušovací nařízení</t>
  </si>
  <si>
    <t>1147838945</t>
  </si>
  <si>
    <t>4/2005</t>
  </si>
  <si>
    <t>Obecně závazná vyhláška č. 4/2005, kterou se ruší obecně závazná vyhláška č. 11/1993  o podmínkách chovu a držení psů na území města</t>
  </si>
  <si>
    <t>2005-03-11</t>
  </si>
  <si>
    <t>1147836328</t>
  </si>
  <si>
    <t>11/2005</t>
  </si>
  <si>
    <t>Obecně závazná vyhláška č. 11/2005, kterou se zrušuje obecně závazná vyhláška č. 4/2002 řád veřejného pohřebiště</t>
  </si>
  <si>
    <t>2005-06-17</t>
  </si>
  <si>
    <t>1147833579</t>
  </si>
  <si>
    <t>12/2005</t>
  </si>
  <si>
    <t>Obecně závazná vyhláška č. 12/2005, kterou se zrušuje obecně závazná vyhláška  č. 7/97 o užívání znaku a praporu města ve znění obecně závazné vyhlášky č. 9/99</t>
  </si>
  <si>
    <t>2005-06-28</t>
  </si>
  <si>
    <t>1147826087</t>
  </si>
  <si>
    <t>14/2005</t>
  </si>
  <si>
    <t>Obecně závazná vyhláška č. 14/2005 požární řád obce</t>
  </si>
  <si>
    <t>2005-07-14</t>
  </si>
  <si>
    <t>2/2025: Obecně závazná vyhláška č. 2/2025 Požární řád města Hodonín; 2/2025: Obecně závazná vyhláška č. 2/2025 Požární řád města Hodonín</t>
  </si>
  <si>
    <t>1147820556</t>
  </si>
  <si>
    <t>13/2005</t>
  </si>
  <si>
    <t>Obecně závazná vyhláška č. 13/2005, kterou se zrušuje obecně závazná vyhláška  č. 1/96 o parkování,  odtahování vozidel a odstraňování vraků na území města Hodonína</t>
  </si>
  <si>
    <t>2005-06-23</t>
  </si>
  <si>
    <t>1147820495</t>
  </si>
  <si>
    <t>19/2005</t>
  </si>
  <si>
    <t>Obecně závazná vyhláška č. 19/2005, kterou se zrušuje závazná vyhláška č. 10/1993  o zakládání, údržbě a ochraně zeleně na území města</t>
  </si>
  <si>
    <t>2005-09-09</t>
  </si>
  <si>
    <t>1147797256</t>
  </si>
  <si>
    <t>22/2005</t>
  </si>
  <si>
    <t>Obecně závazná vyhláška č. 22/2005 povinnosti k užívání městských plakátovacích ploch</t>
  </si>
  <si>
    <t>2005-10-22</t>
  </si>
  <si>
    <t>veřejný pořádek - plakátování</t>
  </si>
  <si>
    <t>zákon č. 128/2000 Sb., o obcích - § 10 písm. c) - plakátování</t>
  </si>
  <si>
    <t>1147795059</t>
  </si>
  <si>
    <t>15/2006</t>
  </si>
  <si>
    <t>Obecně závazná vyhláška č. 15/2006, kterou se zrušuje obecně závazná vyhláška  č. 1/2006 o stanovení veřejně přístupných míst, na kterých je provozování výherních hracích přístrojů zakázáno</t>
  </si>
  <si>
    <t>2007-01-01</t>
  </si>
  <si>
    <t>1147777586</t>
  </si>
  <si>
    <t>10/2007</t>
  </si>
  <si>
    <t>Obecně závazná vyhláška č. 10/2007, kterou se zrušuje obecně závazná vyhláška  č. 30/2005 o vytvoření a používání Stavebního fondu města</t>
  </si>
  <si>
    <t>2007-12-31</t>
  </si>
  <si>
    <t>1147770397</t>
  </si>
  <si>
    <t>4/2007</t>
  </si>
  <si>
    <t>Obecně závazná vyhláška č. 4/2007, kterou se zrušuje obecně závazná vyhláška  č. 7/2001 o umisťování reklamních, propagačních a informačních zařízení v platném znění</t>
  </si>
  <si>
    <t>2007-04-20</t>
  </si>
  <si>
    <t>1147770660</t>
  </si>
  <si>
    <t>5/2015</t>
  </si>
  <si>
    <t>2015-05-20</t>
  </si>
  <si>
    <t>1133767992</t>
  </si>
  <si>
    <t>3/2021</t>
  </si>
  <si>
    <t>Obecně závazná vyhláška o stanovení obecního systému odpadového hospodářství</t>
  </si>
  <si>
    <t>2021-03-27</t>
  </si>
  <si>
    <t>systém odpadového hospodářství</t>
  </si>
  <si>
    <t>zákon č. 541/2020 Sb., o odpadech - § 59 odst. 4</t>
  </si>
  <si>
    <t>1133768117</t>
  </si>
  <si>
    <t>2/2021</t>
  </si>
  <si>
    <t>VÝMAZ</t>
  </si>
  <si>
    <t>-</t>
  </si>
  <si>
    <t>1133768163</t>
  </si>
  <si>
    <t>2/2020</t>
  </si>
  <si>
    <t>Obecně závazná vyhláška kterou se stanoví školské obvody základních škol zřízených městem Hodonínem</t>
  </si>
  <si>
    <t>2020-03-31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</si>
  <si>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</si>
  <si>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</si>
  <si>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4/2018: Obecně závazná vyhláška, kterou se stanoví školské obvody základních škol zřízených městem Hodonínem</t>
  </si>
  <si>
    <t>3/2023: Obecně závazná vyhláška č. 3/2023, kterou se staví školské obvody ZŠ zřízených městem Hodonínem; 3/2023: Obecně závazná vyhláška č. 3/2023, kterou se staví školské obvody ZŠ zřízených městem Hodonínem</t>
  </si>
  <si>
    <t>1133768171</t>
  </si>
  <si>
    <t>1/2020</t>
  </si>
  <si>
    <t>Obecně závazná vyhláška, kterou se stanoví školské obvody mateřských škol zřízených městem Hodonínem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</si>
  <si>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</si>
  <si>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</si>
  <si>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3/2018: Obecně závazná vyhláška, kterou se stanoví školské obvody mateřských škol zřízených městem Hodonínem</t>
  </si>
  <si>
    <t>2/2023: Obecně závazná vyhláška č. 2/2023, kterou se staví školské obvody MŠ zřízených městem Hodoníněm; 2/2023: Obecně závazná vyhláška č. 2/2023, kterou se staví školské obvody MŠ zřízených městem Hodoníněm; 2/2023: Obecně závazná vyhláška č. 2/2023, kterou se staví školské obvody MŠ zřízených městem Hodoníněm</t>
  </si>
  <si>
    <t>1133768172</t>
  </si>
  <si>
    <t>4/2018</t>
  </si>
  <si>
    <t>Obecně závazná vyhláška, kterou se stanoví školské obvody základních škol zřízených městem Hodonínem</t>
  </si>
  <si>
    <t>2018-02-21</t>
  </si>
  <si>
    <t>1133768121</t>
  </si>
  <si>
    <t>3/2018</t>
  </si>
  <si>
    <t>1133768177</t>
  </si>
  <si>
    <t>2/2018</t>
  </si>
  <si>
    <t>Nařízení města, kterým se stanoví rozsah, způsob a lhůty pro odstraňování závad ve schůdnosti chodníků, místních komunikací a průjezdních úseků silnic a kterým se vymezují úseky místních komunikací a chodníků, na kterých se pro jejich malý dopravní význam nezajišťuje sjízdnost a schůdnost odstraňováním sněhu a náledí na území města Hodonín</t>
  </si>
  <si>
    <t>2018-02-08</t>
  </si>
  <si>
    <t>pozemní komunikace - odstranění závad ve schůdnosti</t>
  </si>
  <si>
    <t xml:space="preserve">zákon č. 13/1997 Sb., o pozemních komunikacích - § 27 odst. 7 </t>
  </si>
  <si>
    <t>1133767998</t>
  </si>
  <si>
    <t>11/2017</t>
  </si>
  <si>
    <t>Obecně závazná vyhláška o zrušení obecně závazné vyhlášky Města Hodonín č. 7/2016, která reguluje provoz sázkových her, loterií a jiných podobných her</t>
  </si>
  <si>
    <t>2017-09-30</t>
  </si>
  <si>
    <t>1133768179</t>
  </si>
  <si>
    <t>10/2017</t>
  </si>
  <si>
    <t>Nařízení města Hodonín č. 10/2017, kterým se ruší nařízení města Hodonín č. 5/2017, kterým se stanoví rozsah, způsob a lhůty pro odstraňování závad ve schůdnosti chodníků, místních komunikací a průjezdních úseků silnic a kterým se vymezují úseky místních komunikací a chodníků, na kterých se pro jejich malý dopravní význam nezajišťuje sjízdnost a schůdnost odstraňováním sněhu a náledí na území města Hodonín.</t>
  </si>
  <si>
    <t>2017-09-12</t>
  </si>
  <si>
    <t>1133768180</t>
  </si>
  <si>
    <t>5/2016</t>
  </si>
  <si>
    <t>Nařízení města č. 5/2016 kterým se zakazuje reklama šířená na veřejně přístupných místech mimo provozovnu</t>
  </si>
  <si>
    <t>2016-07-12</t>
  </si>
  <si>
    <t>reklama na veřejných místech</t>
  </si>
  <si>
    <t>zákon č. 40/1995 Sb., o regulaci reklamy - § 2 odst. 1 písm. d) a odst. 5</t>
  </si>
  <si>
    <t>1133768182</t>
  </si>
  <si>
    <t>3/2015</t>
  </si>
  <si>
    <t>Nařízení města č. 3/2015 o záměru zadat zpracování lesních hospodářských osnov</t>
  </si>
  <si>
    <t>2015-04-22</t>
  </si>
  <si>
    <t>1133768184</t>
  </si>
  <si>
    <t>6/2008</t>
  </si>
  <si>
    <t>Nařízení města č. 6-2008 o záměru zadat zpracování lesních hospodářských osnov</t>
  </si>
  <si>
    <t>2008-07-08</t>
  </si>
  <si>
    <t>1133768000</t>
  </si>
  <si>
    <t>9/2015</t>
  </si>
  <si>
    <t>Obecně závazná vyhláška, kterou se ruší obecně závazná vyhláška č. 4/2013</t>
  </si>
  <si>
    <t>2016-01-15</t>
  </si>
  <si>
    <t>1133768187</t>
  </si>
  <si>
    <t>5/2012</t>
  </si>
  <si>
    <t>Obecně závazná vyhláška, kterou se zrušuje obecně závazná vyhláška č. 7/2010 o místním poplatku za provozovaný výherní hrací přístroj nebo jiné technické herní zařízení povolené Ministerstvem financí podle jiného právního předpisu</t>
  </si>
  <si>
    <t>2012-03-21</t>
  </si>
  <si>
    <t>1133768188</t>
  </si>
  <si>
    <t>2/2019</t>
  </si>
  <si>
    <t>Nařízení města Hodonína č. 2/2019, o placeném stání silničních motorových vozidel na vymezených úsecích místních komunikací ve městě Hodonín</t>
  </si>
  <si>
    <t>2019-03-27</t>
  </si>
  <si>
    <t>1133128684</t>
  </si>
  <si>
    <t>5/2020</t>
  </si>
  <si>
    <t>Obecně závazná vyhláška o místním poplatku za užívání veřejného prostranství</t>
  </si>
  <si>
    <t>2020-07-15</t>
  </si>
  <si>
    <t>5/2022: Obecně závazná vyhláška o místním poplatku za užívání veřejného prostranství</t>
  </si>
  <si>
    <t>1132903330</t>
  </si>
  <si>
    <t>7/2019</t>
  </si>
  <si>
    <t>Obecně závazná vyhláška o zrušení Obecně závazné vyhlášky č. 5/2014 o místním poplatku za lázeňský nebo rekreační pobyt</t>
  </si>
  <si>
    <t>2020-01-01</t>
  </si>
  <si>
    <t>1132903368</t>
  </si>
  <si>
    <t>3/1995</t>
  </si>
  <si>
    <t>Obecně závazná vyhláška o městské policii</t>
  </si>
  <si>
    <t>1995-05-15</t>
  </si>
  <si>
    <t>obecní policie</t>
  </si>
  <si>
    <t xml:space="preserve">zákon č. 553/1991 Sb., o obecní policii - § 1 odst. 1 </t>
  </si>
  <si>
    <t>21/2005: Obecně závazná vyhláška, kterou se mění obecně závazná vyhláška č.  3/1995    o městské policii</t>
  </si>
  <si>
    <t>1132880148</t>
  </si>
  <si>
    <t>7/2021</t>
  </si>
  <si>
    <t>Obecně závazná vyhláška o místním poplatku za obecní systém odpadového hospodářství</t>
  </si>
  <si>
    <t>2022-01-01</t>
  </si>
  <si>
    <t>11/2023: Obecně závazná vyhláška č. 11/2023 o místním poplatku za obecní systém odpadového hospodářství</t>
  </si>
  <si>
    <t>1132880163</t>
  </si>
  <si>
    <t>4/2021</t>
  </si>
  <si>
    <t>Obecně závazná vyhláška o místním poplatku ze psů</t>
  </si>
  <si>
    <t>2021-04-01</t>
  </si>
  <si>
    <t>9/2023: Obecně závazná vyhláška č. 9/2023 o místním poplatku ze psů</t>
  </si>
  <si>
    <t>1132880045</t>
  </si>
  <si>
    <t>9/2005</t>
  </si>
  <si>
    <t xml:space="preserve">Obecně závazná vyhláška k zabezpečení místních záležitostí veřejného pořádku na veřejných prostranstvích   </t>
  </si>
  <si>
    <t>2005-05-19</t>
  </si>
  <si>
    <t>veřejný pořádek - údržba a ochrana veřejné zeleně</t>
  </si>
  <si>
    <t>zákon č. 128/2000 Sb., o obcích - § 10 písm. c) - údržba a ochrana veřejné zeleně</t>
  </si>
  <si>
    <t>1132867352</t>
  </si>
  <si>
    <t>15/2005</t>
  </si>
  <si>
    <t>Obecně závazná vyhláška o podmínkách držení a pohybu psů na území města Hodonín</t>
  </si>
  <si>
    <t>2005-07-26</t>
  </si>
  <si>
    <t>pohyb psů</t>
  </si>
  <si>
    <t>zákon č. 246/1992 Sb., na ochranu zvířat proti týrání - § 24 odst. 2</t>
  </si>
  <si>
    <t>3/2024: Obecně závazná vyhláška č. 3/2024, kterou se stanovují pravidla pro pohyb psů na veřejném prostranství ve městě Hodonín; 3/2024: Obecně závazná vyhláška č. 3/2024, kterou se stanovují pravidla pro pohyb psů na veřejném prostranství ve městě Hodonín</t>
  </si>
  <si>
    <t>1132848913</t>
  </si>
  <si>
    <t>21/2005</t>
  </si>
  <si>
    <t>Obecně závazná vyhláška, kterou se mění obecně závazná vyhláška č.  3/1995    o městské policii</t>
  </si>
  <si>
    <t>2005-09-16</t>
  </si>
  <si>
    <t>3/1995: Obecně závazná vyhláška o městské policii</t>
  </si>
  <si>
    <t>1132848860</t>
  </si>
  <si>
    <t>6/2015</t>
  </si>
  <si>
    <t>Obecně závazná vyhláška, kterou se mění obecně závazná vyhláška Města Hodonín č. 5/2015, k zabezpečení místních záležitostí veřejného pořádku na veřejných prostranstvích, kterou se reguluje užívání zábavní pyrotechniky</t>
  </si>
  <si>
    <t>2015-10-01</t>
  </si>
  <si>
    <t>1132819699</t>
  </si>
  <si>
    <t>8/2019</t>
  </si>
  <si>
    <t>2020-01-06</t>
  </si>
  <si>
    <t>alkohol - zákaz konzumace</t>
  </si>
  <si>
    <t>zákon č. 65/2017 Sb., o ochraně zdraví před škodlivými účinky návykových látek - § 17 odst. 2 písm. a)</t>
  </si>
  <si>
    <t xml:space="preserve">4/2023: Obecně závazná vyhláška č. 4/2023 o zákazu požívání alkoholických nápojů a jiných návykových látek na veřejném prostranství ; 4/2023: Obecně závazná vyhláška č. 4/2023 o zákazu požívání alkoholických nápojů a jiných návykových látek na veřejném prostranství </t>
  </si>
  <si>
    <t>1132786101</t>
  </si>
  <si>
    <t>5/2021</t>
  </si>
  <si>
    <t>2021-07-09</t>
  </si>
  <si>
    <t>1132763336</t>
  </si>
  <si>
    <t>7/2022</t>
  </si>
  <si>
    <t>Nařízení města Hodonína č. 7/2022, o placeném stání silničních motorových vozidel na vymezených úsecích místních komunikací ve městě Hodonín</t>
  </si>
  <si>
    <t>2022-12-31</t>
  </si>
  <si>
    <t>4/2022: Nařízení města Hodonína č. 4/2022, o placení stání silničních motorových vozidel na vymezených úsecích místních komunikací ve městě Hodonín</t>
  </si>
  <si>
    <t>1117151860</t>
  </si>
  <si>
    <t>6/2022</t>
  </si>
  <si>
    <t>2023-01-01</t>
  </si>
  <si>
    <t>10/2023: Obecně závazná vyhláška č. 10/2023 o místním poplatku  za užívání veřejného prostranství</t>
  </si>
  <si>
    <t>1115987932</t>
  </si>
  <si>
    <t>5/2022</t>
  </si>
  <si>
    <t>2022-10-01</t>
  </si>
  <si>
    <t>5/2020: Obecně závazná vyhláška o místním poplatku za užívání veřejného prostranství</t>
  </si>
  <si>
    <t>1083379196</t>
  </si>
  <si>
    <t>4/2022</t>
  </si>
  <si>
    <t>Nařízení města Hodonína č. 4/2022, o placení stání silničních motorových vozidel na vymezených úsecích místních komunikací ve městě Hodonín</t>
  </si>
  <si>
    <t>2022-06-17</t>
  </si>
  <si>
    <t>7/2022: Nařízení města Hodonína č. 7/2022, o placeném stání silničních motorových vozidel na vymezených úsecích místních komunikací ve městě Hodonín; 7/2022: Nařízení města Hodonína č. 7/2022, o placeném stání silničních motorových vozidel na vymezených úsecích místních komunikací ve městě Hodonín</t>
  </si>
  <si>
    <t>1045870548</t>
  </si>
  <si>
    <t>3/2022</t>
  </si>
  <si>
    <t>2022-05-21</t>
  </si>
  <si>
    <t>5/2021: Obecně závazná vyhláška o nočním klidu</t>
  </si>
  <si>
    <t>1036006663</t>
  </si>
  <si>
    <t>2/2022</t>
  </si>
  <si>
    <t>2022-04-13</t>
  </si>
  <si>
    <t>regulace prodeje zboží a nabízení služeb - tržní řád</t>
  </si>
  <si>
    <t xml:space="preserve">zákon č. 455/1991 Sb., živnostenský zákon - § 18 odst. 1 </t>
  </si>
  <si>
    <t>4/2026: Tržní řád; 4/2026: Tržní řád</t>
  </si>
  <si>
    <t>1020279902</t>
  </si>
  <si>
    <t>1/2022</t>
  </si>
  <si>
    <t>Obecně závazná vyhláška o provedení speciální ochranné deratizace</t>
  </si>
  <si>
    <t>2022-04-01</t>
  </si>
  <si>
    <t>1014530734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</si>
</sst>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51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46217</v>
      </c>
      <c r="I2" s="1">
        <v>46223.60101120108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HYPERLINK("https://sbirkapp.gov.cz/detail/SPPUMCFKFMBJ3UEG", "https://sbirkapp.gov.cz/detail/SPPUMCFKFMBJ3UEG")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46196</v>
      </c>
      <c r="I3" s="1">
        <v>46210.37396357887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HYPERLINK("https://sbirkapp.gov.cz/detail/SPPNFRPH5DXUQFNE", "https://sbirkapp.gov.cz/detail/SPPNFRPH5DXUQFNE")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38</v>
      </c>
      <c r="H4" s="1">
        <v>46077</v>
      </c>
      <c r="I4" s="1">
        <v>46092.53554650787</v>
      </c>
      <c r="J4" t="s">
        <v>45</v>
      </c>
      <c r="K4" t="s">
        <v>31</v>
      </c>
      <c r="M4" t="s">
        <v>40</v>
      </c>
      <c r="N4" t="s">
        <v>41</v>
      </c>
      <c r="P4" t="s">
        <v>46</v>
      </c>
      <c r="R4" t="s">
        <v>47</v>
      </c>
      <c r="S4" t="b">
        <v>0</v>
      </c>
      <c r="T4" s="1">
        <v>46225</v>
      </c>
      <c r="U4" s="2">
        <f>HYPERLINK("https://sbirkapp.gov.cz/detail/SPPXPUIIMUVENIFM", "https://sbirkapp.gov.cz/detail/SPPXPUIIMUVENIFM")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50</v>
      </c>
      <c r="H5" s="1">
        <v>46077</v>
      </c>
      <c r="I5" s="1">
        <v>46092.42010714694</v>
      </c>
      <c r="J5" t="s">
        <v>51</v>
      </c>
      <c r="K5" t="s">
        <v>31</v>
      </c>
      <c r="M5" t="s">
        <v>52</v>
      </c>
      <c r="N5" t="s">
        <v>53</v>
      </c>
      <c r="S5" t="b">
        <v>0</v>
      </c>
      <c r="T5" s="1">
        <v>46174</v>
      </c>
      <c r="U5" s="2">
        <f>HYPERLINK("https://sbirkapp.gov.cz/detail/SPPKXTEJAANHCVWI", "https://sbirkapp.gov.cz/detail/SPPKXTEJAANHCVWI")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37</v>
      </c>
      <c r="G6" t="s">
        <v>56</v>
      </c>
      <c r="H6" s="1">
        <v>45993</v>
      </c>
      <c r="I6" s="1">
        <v>46000.5076974609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HYPERLINK("https://sbirkapp.gov.cz/detail/SPPTIIZ7TR2332H2", "https://sbirkapp.gov.cz/detail/SPPTIIZ7TR2332H2")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37</v>
      </c>
      <c r="G7" t="s">
        <v>62</v>
      </c>
      <c r="H7" s="1">
        <v>45993</v>
      </c>
      <c r="I7" s="1">
        <v>46000.50768607253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HYPERLINK("https://sbirkapp.gov.cz/detail/SPPQSLPHY5HBBXMW", "https://sbirkapp.gov.cz/detail/SPPQSLPHY5HBBXMW")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45951</v>
      </c>
      <c r="I8" s="1">
        <v>45954.54685446617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HYPERLINK("https://sbirkapp.gov.cz/detail/SPPCR4HLFYLZKHUW", "https://sbirkapp.gov.cz/detail/SPPCR4HLFYLZKHUW")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45741</v>
      </c>
      <c r="I9" s="1">
        <v>45784.55702824886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T9" s="1">
        <v>46388</v>
      </c>
      <c r="U9" s="2">
        <f>HYPERLINK("https://sbirkapp.gov.cz/detail/SPP7LEATTZWRYIFY", "https://sbirkapp.gov.cz/detail/SPP7LEATTZWRYIFY")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37</v>
      </c>
      <c r="G10" t="s">
        <v>38</v>
      </c>
      <c r="H10" s="1">
        <v>45769</v>
      </c>
      <c r="I10" s="1">
        <v>45782.63143672271</v>
      </c>
      <c r="J10" t="s">
        <v>82</v>
      </c>
      <c r="K10" t="s">
        <v>31</v>
      </c>
      <c r="M10" t="s">
        <v>40</v>
      </c>
      <c r="N10" t="s">
        <v>41</v>
      </c>
      <c r="P10" t="s">
        <v>83</v>
      </c>
      <c r="R10" t="s">
        <v>42</v>
      </c>
      <c r="S10" t="b">
        <v>0</v>
      </c>
      <c r="T10" s="1">
        <v>46107</v>
      </c>
      <c r="U10" s="2">
        <f>HYPERLINK("https://sbirkapp.gov.cz/detail/SPPGK2U34ZPOH7UO", "https://sbirkapp.gov.cz/detail/SPPGK2U34ZPOH7UO")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37</v>
      </c>
      <c r="G11" t="s">
        <v>86</v>
      </c>
      <c r="H11" s="1">
        <v>45713</v>
      </c>
      <c r="I11" s="1">
        <v>45726.50460401012</v>
      </c>
      <c r="J11" t="s">
        <v>87</v>
      </c>
      <c r="K11" t="s">
        <v>31</v>
      </c>
      <c r="M11" t="s">
        <v>52</v>
      </c>
      <c r="N11" t="s">
        <v>53</v>
      </c>
      <c r="S11" t="b">
        <v>0</v>
      </c>
      <c r="T11" s="1">
        <v>45809</v>
      </c>
      <c r="U11" s="2">
        <f>HYPERLINK("https://sbirkapp.gov.cz/detail/SPP2SXAQWMUJ5Q32", "https://sbirkapp.gov.cz/detail/SPP2SXAQWMUJ5Q32")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37</v>
      </c>
      <c r="G12" t="s">
        <v>90</v>
      </c>
      <c r="H12" s="1">
        <v>45713</v>
      </c>
      <c r="I12" s="1">
        <v>45726.50455985737</v>
      </c>
      <c r="J12" t="s">
        <v>91</v>
      </c>
      <c r="K12" t="s">
        <v>31</v>
      </c>
      <c r="M12" t="s">
        <v>92</v>
      </c>
      <c r="N12" t="s">
        <v>93</v>
      </c>
      <c r="P12" t="s">
        <v>94</v>
      </c>
      <c r="S12" t="b">
        <v>1</v>
      </c>
      <c r="U12" s="2">
        <f>HYPERLINK("https://sbirkapp.gov.cz/detail/SPPLNRJ2M3SOB7I4", "https://sbirkapp.gov.cz/detail/SPPLNRJ2M3SOB7I4")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37</v>
      </c>
      <c r="G13" t="s">
        <v>97</v>
      </c>
      <c r="H13" s="1">
        <v>45713</v>
      </c>
      <c r="I13" s="1">
        <v>45726.50451375766</v>
      </c>
      <c r="J13" t="s">
        <v>91</v>
      </c>
      <c r="K13" t="s">
        <v>31</v>
      </c>
      <c r="M13" t="s">
        <v>40</v>
      </c>
      <c r="N13" t="s">
        <v>41</v>
      </c>
      <c r="P13" t="s">
        <v>98</v>
      </c>
      <c r="R13" t="s">
        <v>99</v>
      </c>
      <c r="S13" t="b">
        <v>0</v>
      </c>
      <c r="T13" s="1">
        <v>45797</v>
      </c>
      <c r="U13" s="2">
        <f>HYPERLINK("https://sbirkapp.gov.cz/detail/SPPY5OJIZ5LH4V2U", "https://sbirkapp.gov.cz/detail/SPPY5OJIZ5LH4V2U")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37</v>
      </c>
      <c r="G14" t="s">
        <v>102</v>
      </c>
      <c r="H14" s="1">
        <v>45629</v>
      </c>
      <c r="I14" s="1">
        <v>45638.38005186812</v>
      </c>
      <c r="J14" t="s">
        <v>103</v>
      </c>
      <c r="K14" t="s">
        <v>31</v>
      </c>
      <c r="M14" t="s">
        <v>104</v>
      </c>
      <c r="N14" t="s">
        <v>105</v>
      </c>
      <c r="P14" t="s">
        <v>106</v>
      </c>
      <c r="R14" t="s">
        <v>107</v>
      </c>
      <c r="S14" t="b">
        <v>0</v>
      </c>
      <c r="T14" s="1">
        <v>46015</v>
      </c>
      <c r="U14" s="2">
        <f>HYPERLINK("https://sbirkapp.gov.cz/detail/SPPNBTNH7PUQWYN4", "https://sbirkapp.gov.cz/detail/SPPNBTNH7PUQWYN4")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45524</v>
      </c>
      <c r="I15" s="1">
        <v>45532.32162166262</v>
      </c>
      <c r="J15" t="s">
        <v>111</v>
      </c>
      <c r="K15" t="s">
        <v>31</v>
      </c>
      <c r="M15" t="s">
        <v>71</v>
      </c>
      <c r="N15" t="s">
        <v>72</v>
      </c>
      <c r="P15" t="s">
        <v>112</v>
      </c>
      <c r="R15" t="s">
        <v>113</v>
      </c>
      <c r="S15" t="b">
        <v>0</v>
      </c>
      <c r="T15" s="1">
        <v>45971</v>
      </c>
      <c r="U15" s="2">
        <f>HYPERLINK("https://sbirkapp.gov.cz/detail/SPP2A5TXPEWP6SUG", "https://sbirkapp.gov.cz/detail/SPP2A5TXPEWP6SUG")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37</v>
      </c>
      <c r="G16" t="s">
        <v>116</v>
      </c>
      <c r="H16" s="1">
        <v>45454</v>
      </c>
      <c r="I16" s="1">
        <v>45464.3286502574</v>
      </c>
      <c r="J16" t="s">
        <v>117</v>
      </c>
      <c r="K16" t="s">
        <v>31</v>
      </c>
      <c r="M16" t="s">
        <v>40</v>
      </c>
      <c r="N16" t="s">
        <v>41</v>
      </c>
      <c r="P16" t="s">
        <v>118</v>
      </c>
      <c r="R16" t="s">
        <v>119</v>
      </c>
      <c r="S16" t="b">
        <v>0</v>
      </c>
      <c r="T16" s="1">
        <v>45741</v>
      </c>
      <c r="U16" s="2">
        <f>HYPERLINK("https://sbirkapp.gov.cz/detail/SPPB4GUATUFVDHCC", "https://sbirkapp.gov.cz/detail/SPPB4GUATUFVDHCC")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37</v>
      </c>
      <c r="G17" t="s">
        <v>122</v>
      </c>
      <c r="H17" s="1">
        <v>45412</v>
      </c>
      <c r="I17" s="1">
        <v>45429.3156446132</v>
      </c>
      <c r="J17" t="s">
        <v>123</v>
      </c>
      <c r="K17" t="s">
        <v>31</v>
      </c>
      <c r="M17" t="s">
        <v>124</v>
      </c>
      <c r="N17" t="s">
        <v>125</v>
      </c>
      <c r="P17" t="s">
        <v>126</v>
      </c>
      <c r="S17" t="b">
        <v>1</v>
      </c>
      <c r="U17" s="2">
        <f>HYPERLINK("https://sbirkapp.gov.cz/detail/SPPQHBHJ6D3B6LQC", "https://sbirkapp.gov.cz/detail/SPPQHBHJ6D3B6LQC")</f>
        <v>0</v>
      </c>
      <c r="V17" t="s">
        <v>127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37</v>
      </c>
      <c r="G18" t="s">
        <v>129</v>
      </c>
      <c r="H18" s="1">
        <v>45349</v>
      </c>
      <c r="I18" s="1">
        <v>45357.39496089977</v>
      </c>
      <c r="J18" t="s">
        <v>130</v>
      </c>
      <c r="K18" t="s">
        <v>31</v>
      </c>
      <c r="M18" t="s">
        <v>40</v>
      </c>
      <c r="N18" t="s">
        <v>41</v>
      </c>
      <c r="P18" t="s">
        <v>131</v>
      </c>
      <c r="R18" t="s">
        <v>98</v>
      </c>
      <c r="S18" t="b">
        <v>0</v>
      </c>
      <c r="T18" s="1">
        <v>45479</v>
      </c>
      <c r="U18" s="2">
        <f>HYPERLINK("https://sbirkapp.gov.cz/detail/SPP5W235EZXDD5Y2", "https://sbirkapp.gov.cz/detail/SPP5W235EZXDD5Y2")</f>
        <v>0</v>
      </c>
      <c r="V18" t="s">
        <v>132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37</v>
      </c>
      <c r="G19" t="s">
        <v>134</v>
      </c>
      <c r="H19" s="1">
        <v>45349</v>
      </c>
      <c r="I19" s="1">
        <v>45357.39493156514</v>
      </c>
      <c r="J19" t="s">
        <v>135</v>
      </c>
      <c r="K19" t="s">
        <v>31</v>
      </c>
      <c r="M19" t="s">
        <v>52</v>
      </c>
      <c r="N19" t="s">
        <v>53</v>
      </c>
      <c r="P19" t="s">
        <v>136</v>
      </c>
      <c r="S19" t="b">
        <v>0</v>
      </c>
      <c r="T19" s="1">
        <v>45444</v>
      </c>
      <c r="U19" s="2">
        <f>HYPERLINK("https://sbirkapp.gov.cz/detail/SPPTYMFRFXUV7NWI", "https://sbirkapp.gov.cz/detail/SPPTYMFRFXUV7NWI")</f>
        <v>0</v>
      </c>
      <c r="V19" t="s">
        <v>137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37</v>
      </c>
      <c r="G20" t="s">
        <v>139</v>
      </c>
      <c r="H20" s="1">
        <v>45272</v>
      </c>
      <c r="I20" s="1">
        <v>45280.26818642454</v>
      </c>
      <c r="J20" t="s">
        <v>140</v>
      </c>
      <c r="K20" t="s">
        <v>31</v>
      </c>
      <c r="M20" t="s">
        <v>104</v>
      </c>
      <c r="N20" t="s">
        <v>105</v>
      </c>
      <c r="P20" t="s">
        <v>141</v>
      </c>
      <c r="R20" t="s">
        <v>66</v>
      </c>
      <c r="S20" t="b">
        <v>0</v>
      </c>
      <c r="T20" s="1">
        <v>45653</v>
      </c>
      <c r="U20" s="2">
        <f>HYPERLINK("https://sbirkapp.gov.cz/detail/SPP6EANKVFKPHIFK", "https://sbirkapp.gov.cz/detail/SPP6EANKVFKPHIFK")</f>
        <v>0</v>
      </c>
      <c r="V20" t="s">
        <v>142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37</v>
      </c>
      <c r="G21" t="s">
        <v>144</v>
      </c>
      <c r="H21" s="1">
        <v>45272</v>
      </c>
      <c r="I21" s="1">
        <v>45273.40674256284</v>
      </c>
      <c r="J21" t="s">
        <v>145</v>
      </c>
      <c r="K21" t="s">
        <v>31</v>
      </c>
      <c r="M21" t="s">
        <v>146</v>
      </c>
      <c r="N21" t="s">
        <v>147</v>
      </c>
      <c r="P21" t="s">
        <v>148</v>
      </c>
      <c r="S21" t="b">
        <v>1</v>
      </c>
      <c r="U21" s="2">
        <f>HYPERLINK("https://sbirkapp.gov.cz/detail/SPPABKP4NLXOENGM", "https://sbirkapp.gov.cz/detail/SPPABKP4NLXOENGM")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37</v>
      </c>
      <c r="G22" t="s">
        <v>151</v>
      </c>
      <c r="H22" s="1">
        <v>45272</v>
      </c>
      <c r="I22" s="1">
        <v>45273.40671071946</v>
      </c>
      <c r="J22" t="s">
        <v>145</v>
      </c>
      <c r="K22" t="s">
        <v>31</v>
      </c>
      <c r="M22" t="s">
        <v>152</v>
      </c>
      <c r="N22" t="s">
        <v>153</v>
      </c>
      <c r="P22" t="s">
        <v>154</v>
      </c>
      <c r="S22" t="b">
        <v>1</v>
      </c>
      <c r="U22" s="2">
        <f>HYPERLINK("https://sbirkapp.gov.cz/detail/SPPQ6DX5EHZXPYZ6", "https://sbirkapp.gov.cz/detail/SPPQ6DX5EHZXPYZ6")</f>
        <v>0</v>
      </c>
      <c r="V22" t="s">
        <v>155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37</v>
      </c>
      <c r="G23" t="s">
        <v>157</v>
      </c>
      <c r="H23" s="1">
        <v>45272</v>
      </c>
      <c r="I23" s="1">
        <v>45273.40667917573</v>
      </c>
      <c r="J23" t="s">
        <v>145</v>
      </c>
      <c r="K23" t="s">
        <v>31</v>
      </c>
      <c r="M23" t="s">
        <v>158</v>
      </c>
      <c r="N23" t="s">
        <v>159</v>
      </c>
      <c r="P23" t="s">
        <v>160</v>
      </c>
      <c r="S23" t="b">
        <v>1</v>
      </c>
      <c r="U23" s="2">
        <f>HYPERLINK("https://sbirkapp.gov.cz/detail/SPP22VKTHXSOCTFI", "https://sbirkapp.gov.cz/detail/SPP22VKTHXSOCTFI")</f>
        <v>0</v>
      </c>
      <c r="V23" t="s">
        <v>161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163</v>
      </c>
      <c r="H24" s="1">
        <v>45223</v>
      </c>
      <c r="I24" s="1">
        <v>45230.46820773692</v>
      </c>
      <c r="J24" t="s">
        <v>164</v>
      </c>
      <c r="K24" t="s">
        <v>31</v>
      </c>
      <c r="M24" t="s">
        <v>71</v>
      </c>
      <c r="N24" t="s">
        <v>72</v>
      </c>
      <c r="P24" t="s">
        <v>165</v>
      </c>
      <c r="R24" t="s">
        <v>73</v>
      </c>
      <c r="S24" t="b">
        <v>0</v>
      </c>
      <c r="T24" s="1">
        <v>45550</v>
      </c>
      <c r="U24" s="2">
        <f>HYPERLINK("https://sbirkapp.gov.cz/detail/SPP2AEV4FFYO6FBG", "https://sbirkapp.gov.cz/detail/SPP2AEV4FFYO6FBG")</f>
        <v>0</v>
      </c>
      <c r="V24" t="s">
        <v>166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37</v>
      </c>
      <c r="G25" t="s">
        <v>168</v>
      </c>
      <c r="H25" s="1">
        <v>45097</v>
      </c>
      <c r="I25" s="1">
        <v>45107.44285237293</v>
      </c>
      <c r="J25" t="s">
        <v>169</v>
      </c>
      <c r="K25" t="s">
        <v>31</v>
      </c>
      <c r="M25" t="s">
        <v>104</v>
      </c>
      <c r="N25" t="s">
        <v>105</v>
      </c>
      <c r="P25" t="s">
        <v>170</v>
      </c>
      <c r="R25" t="s">
        <v>106</v>
      </c>
      <c r="S25" t="b">
        <v>0</v>
      </c>
      <c r="T25" s="1">
        <v>45295</v>
      </c>
      <c r="U25" s="2">
        <f>HYPERLINK("https://sbirkapp.gov.cz/detail/SPP6TZKXZJH5KRJE", "https://sbirkapp.gov.cz/detail/SPP6TZKXZJH5KRJE")</f>
        <v>0</v>
      </c>
      <c r="V25" t="s">
        <v>171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37</v>
      </c>
      <c r="G26" t="s">
        <v>173</v>
      </c>
      <c r="H26" s="1">
        <v>45097</v>
      </c>
      <c r="I26" s="1">
        <v>45107.44283913945</v>
      </c>
      <c r="J26" t="s">
        <v>169</v>
      </c>
      <c r="K26" t="s">
        <v>31</v>
      </c>
      <c r="M26" t="s">
        <v>174</v>
      </c>
      <c r="N26" t="s">
        <v>175</v>
      </c>
      <c r="P26" t="s">
        <v>176</v>
      </c>
      <c r="S26" t="b">
        <v>1</v>
      </c>
      <c r="U26" s="2">
        <f>HYPERLINK("https://sbirkapp.gov.cz/detail/SPPV4VFQ5AJQUB4C", "https://sbirkapp.gov.cz/detail/SPPV4VFQ5AJQUB4C")</f>
        <v>0</v>
      </c>
      <c r="V26" t="s">
        <v>177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178</v>
      </c>
      <c r="F27" t="s">
        <v>37</v>
      </c>
      <c r="G27" t="s">
        <v>179</v>
      </c>
      <c r="H27" s="1">
        <v>45048</v>
      </c>
      <c r="I27" s="1">
        <v>45051.39472532608</v>
      </c>
      <c r="J27" t="s">
        <v>180</v>
      </c>
      <c r="K27" t="s">
        <v>31</v>
      </c>
      <c r="M27" t="s">
        <v>40</v>
      </c>
      <c r="N27" t="s">
        <v>41</v>
      </c>
      <c r="P27" t="s">
        <v>181</v>
      </c>
      <c r="R27" t="s">
        <v>182</v>
      </c>
      <c r="S27" t="b">
        <v>0</v>
      </c>
      <c r="T27" s="1">
        <v>45372</v>
      </c>
      <c r="U27" s="2">
        <f>HYPERLINK("https://sbirkapp.gov.cz/detail/SPPNRTDS5EKX4CWE", "https://sbirkapp.gov.cz/detail/SPPNRTDS5EKX4CWE")</f>
        <v>0</v>
      </c>
      <c r="V27" t="s">
        <v>183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184</v>
      </c>
      <c r="F28" t="s">
        <v>37</v>
      </c>
      <c r="G28" t="s">
        <v>185</v>
      </c>
      <c r="H28" s="1">
        <v>44985</v>
      </c>
      <c r="I28" s="1">
        <v>44995.24972501223</v>
      </c>
      <c r="J28" t="s">
        <v>186</v>
      </c>
      <c r="K28" t="s">
        <v>31</v>
      </c>
      <c r="M28" t="s">
        <v>187</v>
      </c>
      <c r="N28" t="s">
        <v>188</v>
      </c>
      <c r="P28" t="s">
        <v>189</v>
      </c>
      <c r="R28" t="s">
        <v>190</v>
      </c>
      <c r="S28" t="b">
        <v>0</v>
      </c>
      <c r="T28" s="1">
        <v>45122</v>
      </c>
      <c r="U28" s="2">
        <f>HYPERLINK("https://sbirkapp.gov.cz/detail/SPPZUPOQMSFHYQAA", "https://sbirkapp.gov.cz/detail/SPPZUPOQMSFHYQAA")</f>
        <v>0</v>
      </c>
      <c r="V28" t="s">
        <v>191</v>
      </c>
      <c r="W28">
        <v>4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192</v>
      </c>
      <c r="F29" t="s">
        <v>37</v>
      </c>
      <c r="G29" t="s">
        <v>193</v>
      </c>
      <c r="H29" s="1">
        <v>44985</v>
      </c>
      <c r="I29" s="1">
        <v>44993.67422840368</v>
      </c>
      <c r="J29" t="s">
        <v>194</v>
      </c>
      <c r="K29" t="s">
        <v>31</v>
      </c>
      <c r="M29" t="s">
        <v>195</v>
      </c>
      <c r="N29" t="s">
        <v>196</v>
      </c>
      <c r="P29" t="s">
        <v>197</v>
      </c>
      <c r="S29" t="b">
        <v>1</v>
      </c>
      <c r="U29" s="2">
        <f>HYPERLINK("https://sbirkapp.gov.cz/detail/SPP5JVLDB7MLNTW2", "https://sbirkapp.gov.cz/detail/SPP5JVLDB7MLNTW2")</f>
        <v>0</v>
      </c>
      <c r="V29" t="s">
        <v>198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199</v>
      </c>
      <c r="F30" t="s">
        <v>37</v>
      </c>
      <c r="G30" t="s">
        <v>200</v>
      </c>
      <c r="H30" s="1">
        <v>44985</v>
      </c>
      <c r="I30" s="1">
        <v>44993.67212546735</v>
      </c>
      <c r="J30" t="s">
        <v>194</v>
      </c>
      <c r="K30" t="s">
        <v>31</v>
      </c>
      <c r="M30" t="s">
        <v>201</v>
      </c>
      <c r="N30" t="s">
        <v>202</v>
      </c>
      <c r="P30" t="s">
        <v>203</v>
      </c>
      <c r="S30" t="b">
        <v>1</v>
      </c>
      <c r="U30" s="2">
        <f>HYPERLINK("https://sbirkapp.gov.cz/detail/SPPBFZ67ZMJ3LXI4", "https://sbirkapp.gov.cz/detail/SPPBFZ67ZMJ3LXI4")</f>
        <v>0</v>
      </c>
      <c r="V30" t="s">
        <v>204</v>
      </c>
      <c r="W30">
        <v>4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205</v>
      </c>
      <c r="F31" t="s">
        <v>37</v>
      </c>
      <c r="G31" t="s">
        <v>206</v>
      </c>
      <c r="H31" s="1">
        <v>44985</v>
      </c>
      <c r="I31" s="1">
        <v>44993.62741346018</v>
      </c>
      <c r="J31" t="s">
        <v>207</v>
      </c>
      <c r="K31" t="s">
        <v>31</v>
      </c>
      <c r="M31" t="s">
        <v>52</v>
      </c>
      <c r="N31" t="s">
        <v>53</v>
      </c>
      <c r="R31" t="s">
        <v>208</v>
      </c>
      <c r="S31" t="b">
        <v>0</v>
      </c>
      <c r="T31" s="1">
        <v>45383</v>
      </c>
      <c r="U31" s="2">
        <f>HYPERLINK("https://sbirkapp.gov.cz/detail/SPPBDCUQZR4OD72E", "https://sbirkapp.gov.cz/detail/SPPBDCUQZR4OD72E")</f>
        <v>0</v>
      </c>
      <c r="V31" t="s">
        <v>209</v>
      </c>
      <c r="W31">
        <v>3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210</v>
      </c>
      <c r="F32" t="s">
        <v>37</v>
      </c>
      <c r="G32" t="s">
        <v>211</v>
      </c>
      <c r="H32" s="1">
        <v>36307</v>
      </c>
      <c r="I32" s="1">
        <v>44980.50299415265</v>
      </c>
      <c r="J32" t="s">
        <v>212</v>
      </c>
      <c r="K32" t="s">
        <v>213</v>
      </c>
      <c r="L32" s="1">
        <v>36308</v>
      </c>
      <c r="M32" t="s">
        <v>214</v>
      </c>
      <c r="N32" t="s">
        <v>215</v>
      </c>
      <c r="S32" t="b">
        <v>1</v>
      </c>
      <c r="U32" s="2">
        <f>HYPERLINK("https://sbirkapp.gov.cz/detail/SPPGKCEMNVFZEAWI", "https://sbirkapp.gov.cz/detail/SPPGKCEMNVFZEAWI")</f>
        <v>0</v>
      </c>
      <c r="V32" t="s">
        <v>216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217</v>
      </c>
      <c r="F33" t="s">
        <v>37</v>
      </c>
      <c r="G33" t="s">
        <v>218</v>
      </c>
      <c r="H33" s="1">
        <v>36244</v>
      </c>
      <c r="I33" s="1">
        <v>44979.64029973283</v>
      </c>
      <c r="J33" t="s">
        <v>219</v>
      </c>
      <c r="K33" t="s">
        <v>213</v>
      </c>
      <c r="L33" s="1">
        <v>36272</v>
      </c>
      <c r="M33" t="s">
        <v>214</v>
      </c>
      <c r="N33" t="s">
        <v>215</v>
      </c>
      <c r="S33" t="b">
        <v>1</v>
      </c>
      <c r="U33" s="2">
        <f>HYPERLINK("https://sbirkapp.gov.cz/detail/SPPJGT6FJ6USGFHW", "https://sbirkapp.gov.cz/detail/SPPJGT6FJ6USGFHW")</f>
        <v>0</v>
      </c>
      <c r="V33" t="s">
        <v>220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221</v>
      </c>
      <c r="F34" t="s">
        <v>37</v>
      </c>
      <c r="G34" t="s">
        <v>222</v>
      </c>
      <c r="H34" s="1">
        <v>38335</v>
      </c>
      <c r="I34" s="1">
        <v>44979.63556111553</v>
      </c>
      <c r="J34" t="s">
        <v>223</v>
      </c>
      <c r="K34" t="s">
        <v>213</v>
      </c>
      <c r="L34" s="1">
        <v>38341</v>
      </c>
      <c r="M34" t="s">
        <v>214</v>
      </c>
      <c r="N34" t="s">
        <v>215</v>
      </c>
      <c r="S34" t="b">
        <v>1</v>
      </c>
      <c r="U34" s="2">
        <f>HYPERLINK("https://sbirkapp.gov.cz/detail/SPPY534XON4RI4ZY", "https://sbirkapp.gov.cz/detail/SPPY534XON4RI4ZY")</f>
        <v>0</v>
      </c>
      <c r="V34" t="s">
        <v>224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225</v>
      </c>
      <c r="F35" t="s">
        <v>37</v>
      </c>
      <c r="G35" t="s">
        <v>226</v>
      </c>
      <c r="H35" s="1">
        <v>37796</v>
      </c>
      <c r="I35" s="1">
        <v>44979.63555201266</v>
      </c>
      <c r="J35" t="s">
        <v>227</v>
      </c>
      <c r="K35" t="s">
        <v>213</v>
      </c>
      <c r="L35" s="1">
        <v>37809</v>
      </c>
      <c r="M35" t="s">
        <v>214</v>
      </c>
      <c r="N35" t="s">
        <v>215</v>
      </c>
      <c r="S35" t="b">
        <v>1</v>
      </c>
      <c r="U35" s="2">
        <f>HYPERLINK("https://sbirkapp.gov.cz/detail/SPPSLP2HGALZZMR6", "https://sbirkapp.gov.cz/detail/SPPSLP2HGALZZMR6")</f>
        <v>0</v>
      </c>
      <c r="V35" t="s">
        <v>228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229</v>
      </c>
      <c r="F36" t="s">
        <v>28</v>
      </c>
      <c r="G36" t="s">
        <v>230</v>
      </c>
      <c r="H36" s="1">
        <v>38391</v>
      </c>
      <c r="I36" s="1">
        <v>44979.62398390903</v>
      </c>
      <c r="J36" t="s">
        <v>231</v>
      </c>
      <c r="K36" t="s">
        <v>213</v>
      </c>
      <c r="L36" s="1">
        <v>38393</v>
      </c>
      <c r="M36" t="s">
        <v>214</v>
      </c>
      <c r="N36" t="s">
        <v>232</v>
      </c>
      <c r="S36" t="b">
        <v>1</v>
      </c>
      <c r="U36" s="2">
        <f>HYPERLINK("https://sbirkapp.gov.cz/detail/SPPIMAN3QUGDF7XE", "https://sbirkapp.gov.cz/detail/SPPIMAN3QUGDF7XE")</f>
        <v>0</v>
      </c>
      <c r="V36" t="s">
        <v>233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234</v>
      </c>
      <c r="F37" t="s">
        <v>37</v>
      </c>
      <c r="G37" t="s">
        <v>235</v>
      </c>
      <c r="H37" s="1">
        <v>38405</v>
      </c>
      <c r="I37" s="1">
        <v>44979.62081501558</v>
      </c>
      <c r="J37" t="s">
        <v>236</v>
      </c>
      <c r="K37" t="s">
        <v>213</v>
      </c>
      <c r="L37" s="1">
        <v>38407</v>
      </c>
      <c r="M37" t="s">
        <v>214</v>
      </c>
      <c r="N37" t="s">
        <v>215</v>
      </c>
      <c r="S37" t="b">
        <v>1</v>
      </c>
      <c r="U37" s="2">
        <f>HYPERLINK("https://sbirkapp.gov.cz/detail/SPPJV7ZCBGKPJDAQ", "https://sbirkapp.gov.cz/detail/SPPJV7ZCBGKPJDAQ")</f>
        <v>0</v>
      </c>
      <c r="V37" t="s">
        <v>237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238</v>
      </c>
      <c r="F38" t="s">
        <v>37</v>
      </c>
      <c r="G38" t="s">
        <v>239</v>
      </c>
      <c r="H38" s="1">
        <v>38496</v>
      </c>
      <c r="I38" s="1">
        <v>44979.61764733345</v>
      </c>
      <c r="J38" t="s">
        <v>240</v>
      </c>
      <c r="K38" t="s">
        <v>213</v>
      </c>
      <c r="L38" s="1">
        <v>38504</v>
      </c>
      <c r="M38" t="s">
        <v>214</v>
      </c>
      <c r="N38" t="s">
        <v>215</v>
      </c>
      <c r="S38" t="b">
        <v>1</v>
      </c>
      <c r="U38" s="2">
        <f>HYPERLINK("https://sbirkapp.gov.cz/detail/SPPDVJT6TNHZGS7C", "https://sbirkapp.gov.cz/detail/SPPDVJT6TNHZGS7C")</f>
        <v>0</v>
      </c>
      <c r="V38" t="s">
        <v>241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242</v>
      </c>
      <c r="F39" t="s">
        <v>37</v>
      </c>
      <c r="G39" t="s">
        <v>243</v>
      </c>
      <c r="H39" s="1">
        <v>38496</v>
      </c>
      <c r="I39" s="1">
        <v>44979.61031318867</v>
      </c>
      <c r="J39" t="s">
        <v>244</v>
      </c>
      <c r="K39" t="s">
        <v>213</v>
      </c>
      <c r="L39" s="1">
        <v>38516</v>
      </c>
      <c r="M39" t="s">
        <v>214</v>
      </c>
      <c r="N39" t="s">
        <v>215</v>
      </c>
      <c r="S39" t="b">
        <v>1</v>
      </c>
      <c r="U39" s="2">
        <f>HYPERLINK("https://sbirkapp.gov.cz/detail/SPP6QEKLMW72PZHS", "https://sbirkapp.gov.cz/detail/SPP6QEKLMW72PZHS")</f>
        <v>0</v>
      </c>
      <c r="V39" t="s">
        <v>245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246</v>
      </c>
      <c r="F40" t="s">
        <v>37</v>
      </c>
      <c r="G40" t="s">
        <v>247</v>
      </c>
      <c r="H40" s="1">
        <v>38531</v>
      </c>
      <c r="I40" s="1">
        <v>44979.60454102784</v>
      </c>
      <c r="J40" t="s">
        <v>248</v>
      </c>
      <c r="K40" t="s">
        <v>213</v>
      </c>
      <c r="L40" s="1">
        <v>38532</v>
      </c>
      <c r="M40" t="s">
        <v>92</v>
      </c>
      <c r="N40" t="s">
        <v>93</v>
      </c>
      <c r="R40" t="s">
        <v>249</v>
      </c>
      <c r="S40" t="b">
        <v>0</v>
      </c>
      <c r="T40" s="1">
        <v>45741</v>
      </c>
      <c r="U40" s="2">
        <f>HYPERLINK("https://sbirkapp.gov.cz/detail/SPPHUYAGS6QSAGG4", "https://sbirkapp.gov.cz/detail/SPPHUYAGS6QSAGG4")</f>
        <v>0</v>
      </c>
      <c r="V40" t="s">
        <v>250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251</v>
      </c>
      <c r="F41" t="s">
        <v>37</v>
      </c>
      <c r="G41" t="s">
        <v>252</v>
      </c>
      <c r="H41" s="1">
        <v>38496</v>
      </c>
      <c r="I41" s="1">
        <v>44979.60453155061</v>
      </c>
      <c r="J41" t="s">
        <v>253</v>
      </c>
      <c r="K41" t="s">
        <v>213</v>
      </c>
      <c r="L41" s="1">
        <v>38511</v>
      </c>
      <c r="M41" t="s">
        <v>214</v>
      </c>
      <c r="N41" t="s">
        <v>215</v>
      </c>
      <c r="S41" t="b">
        <v>1</v>
      </c>
      <c r="U41" s="2">
        <f>HYPERLINK("https://sbirkapp.gov.cz/detail/SPPPICXOCPRV55O6", "https://sbirkapp.gov.cz/detail/SPPPICXOCPRV55O6")</f>
        <v>0</v>
      </c>
      <c r="V41" t="s">
        <v>254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255</v>
      </c>
      <c r="F42" t="s">
        <v>37</v>
      </c>
      <c r="G42" t="s">
        <v>256</v>
      </c>
      <c r="H42" s="1">
        <v>38580</v>
      </c>
      <c r="I42" s="1">
        <v>44979.58254682899</v>
      </c>
      <c r="J42" t="s">
        <v>257</v>
      </c>
      <c r="K42" t="s">
        <v>213</v>
      </c>
      <c r="L42" s="1">
        <v>38588</v>
      </c>
      <c r="M42" t="s">
        <v>214</v>
      </c>
      <c r="N42" t="s">
        <v>215</v>
      </c>
      <c r="S42" t="b">
        <v>1</v>
      </c>
      <c r="U42" s="2">
        <f>HYPERLINK("https://sbirkapp.gov.cz/detail/SPPYELJBQRA35KSI", "https://sbirkapp.gov.cz/detail/SPPYELJBQRA35KSI")</f>
        <v>0</v>
      </c>
      <c r="V42" t="s">
        <v>258</v>
      </c>
      <c r="W42">
        <v>2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259</v>
      </c>
      <c r="F43" t="s">
        <v>37</v>
      </c>
      <c r="G43" t="s">
        <v>260</v>
      </c>
      <c r="H43" s="1">
        <v>38622</v>
      </c>
      <c r="I43" s="1">
        <v>44979.58083475386</v>
      </c>
      <c r="J43" t="s">
        <v>261</v>
      </c>
      <c r="K43" t="s">
        <v>213</v>
      </c>
      <c r="L43" s="1">
        <v>38632</v>
      </c>
      <c r="M43" t="s">
        <v>262</v>
      </c>
      <c r="N43" t="s">
        <v>263</v>
      </c>
      <c r="S43" t="b">
        <v>1</v>
      </c>
      <c r="U43" s="2">
        <f>HYPERLINK("https://sbirkapp.gov.cz/detail/SPPMOMDY7GEQE5JM", "https://sbirkapp.gov.cz/detail/SPPMOMDY7GEQE5JM")</f>
        <v>0</v>
      </c>
      <c r="V43" t="s">
        <v>264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265</v>
      </c>
      <c r="F44" t="s">
        <v>37</v>
      </c>
      <c r="G44" t="s">
        <v>266</v>
      </c>
      <c r="H44" s="1">
        <v>39070</v>
      </c>
      <c r="I44" s="1">
        <v>44979.56559120421</v>
      </c>
      <c r="J44" t="s">
        <v>267</v>
      </c>
      <c r="K44" t="s">
        <v>213</v>
      </c>
      <c r="L44" s="1">
        <v>39073</v>
      </c>
      <c r="M44" t="s">
        <v>214</v>
      </c>
      <c r="N44" t="s">
        <v>215</v>
      </c>
      <c r="S44" t="b">
        <v>1</v>
      </c>
      <c r="U44" s="2">
        <f>HYPERLINK("https://sbirkapp.gov.cz/detail/SPPVOAHT27TVRPXM", "https://sbirkapp.gov.cz/detail/SPPVOAHT27TVRPXM")</f>
        <v>0</v>
      </c>
      <c r="V44" t="s">
        <v>268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269</v>
      </c>
      <c r="F45" t="s">
        <v>37</v>
      </c>
      <c r="G45" t="s">
        <v>270</v>
      </c>
      <c r="H45" s="1">
        <v>39413</v>
      </c>
      <c r="I45" s="1">
        <v>44979.55825232505</v>
      </c>
      <c r="J45" t="s">
        <v>271</v>
      </c>
      <c r="K45" t="s">
        <v>213</v>
      </c>
      <c r="L45" s="1">
        <v>39415</v>
      </c>
      <c r="M45" t="s">
        <v>214</v>
      </c>
      <c r="N45" t="s">
        <v>215</v>
      </c>
      <c r="S45" t="b">
        <v>1</v>
      </c>
      <c r="U45" s="2">
        <f>HYPERLINK("https://sbirkapp.gov.cz/detail/SPPSPZNSIMB5ZC3S", "https://sbirkapp.gov.cz/detail/SPPSPZNSIMB5ZC3S")</f>
        <v>0</v>
      </c>
      <c r="V45" t="s">
        <v>272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273</v>
      </c>
      <c r="F46" t="s">
        <v>37</v>
      </c>
      <c r="G46" t="s">
        <v>274</v>
      </c>
      <c r="H46" s="1">
        <v>39168</v>
      </c>
      <c r="I46" s="1">
        <v>44979.55824308301</v>
      </c>
      <c r="J46" t="s">
        <v>275</v>
      </c>
      <c r="K46" t="s">
        <v>213</v>
      </c>
      <c r="L46" s="1">
        <v>39177</v>
      </c>
      <c r="M46" t="s">
        <v>214</v>
      </c>
      <c r="N46" t="s">
        <v>215</v>
      </c>
      <c r="S46" t="b">
        <v>1</v>
      </c>
      <c r="U46" s="2">
        <f>HYPERLINK("https://sbirkapp.gov.cz/detail/SPPLHJ67YIOEOCJY", "https://sbirkapp.gov.cz/detail/SPPLHJ67YIOEOCJY")</f>
        <v>0</v>
      </c>
      <c r="V46" t="s">
        <v>276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277</v>
      </c>
      <c r="F47" t="s">
        <v>37</v>
      </c>
      <c r="G47" t="s">
        <v>168</v>
      </c>
      <c r="H47" s="1">
        <v>42122</v>
      </c>
      <c r="I47" s="1">
        <v>44951.29677580171</v>
      </c>
      <c r="J47" t="s">
        <v>278</v>
      </c>
      <c r="K47" t="s">
        <v>213</v>
      </c>
      <c r="L47" s="1">
        <v>42129</v>
      </c>
      <c r="M47" t="s">
        <v>104</v>
      </c>
      <c r="N47" t="s">
        <v>105</v>
      </c>
      <c r="R47" t="s">
        <v>141</v>
      </c>
      <c r="S47" t="b">
        <v>0</v>
      </c>
      <c r="T47" s="1">
        <v>45122</v>
      </c>
      <c r="U47" s="2">
        <f>HYPERLINK("https://sbirkapp.gov.cz/detail/SPP72XRKYB32MEHW", "https://sbirkapp.gov.cz/detail/SPP72XRKYB32MEHW")</f>
        <v>0</v>
      </c>
      <c r="V47" t="s">
        <v>279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280</v>
      </c>
      <c r="F48" t="s">
        <v>37</v>
      </c>
      <c r="G48" t="s">
        <v>281</v>
      </c>
      <c r="H48" s="1">
        <v>44257</v>
      </c>
      <c r="I48" s="1">
        <v>44951.29676665602</v>
      </c>
      <c r="J48" t="s">
        <v>282</v>
      </c>
      <c r="K48" t="s">
        <v>213</v>
      </c>
      <c r="L48" s="1">
        <v>44267</v>
      </c>
      <c r="M48" t="s">
        <v>283</v>
      </c>
      <c r="N48" t="s">
        <v>284</v>
      </c>
      <c r="S48" t="b">
        <v>1</v>
      </c>
      <c r="U48" s="2">
        <f>HYPERLINK("https://sbirkapp.gov.cz/detail/SPPOB6HNVR6G4ZSE", "https://sbirkapp.gov.cz/detail/SPPOB6HNVR6G4ZSE")</f>
        <v>0</v>
      </c>
      <c r="V48" t="s">
        <v>285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286</v>
      </c>
      <c r="F49" t="s">
        <v>287</v>
      </c>
      <c r="G49" t="s">
        <v>288</v>
      </c>
      <c r="H49" t="s">
        <v>288</v>
      </c>
      <c r="I49" t="s">
        <v>288</v>
      </c>
      <c r="J49" t="s">
        <v>288</v>
      </c>
      <c r="K49" t="s">
        <v>288</v>
      </c>
      <c r="L49" t="s">
        <v>288</v>
      </c>
      <c r="M49" t="s">
        <v>288</v>
      </c>
      <c r="N49" t="s">
        <v>288</v>
      </c>
      <c r="O49" t="s">
        <v>288</v>
      </c>
      <c r="P49" t="s">
        <v>288</v>
      </c>
      <c r="Q49" t="s">
        <v>288</v>
      </c>
      <c r="R49" t="s">
        <v>288</v>
      </c>
      <c r="S49" t="s">
        <v>288</v>
      </c>
      <c r="T49" t="s">
        <v>288</v>
      </c>
      <c r="U49" t="s">
        <v>288</v>
      </c>
      <c r="V49" t="s">
        <v>289</v>
      </c>
      <c r="W49">
        <v>2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290</v>
      </c>
      <c r="F50" t="s">
        <v>37</v>
      </c>
      <c r="G50" t="s">
        <v>291</v>
      </c>
      <c r="H50" s="1">
        <v>43886</v>
      </c>
      <c r="I50" s="1">
        <v>44951.29674856149</v>
      </c>
      <c r="J50" t="s">
        <v>292</v>
      </c>
      <c r="K50" t="s">
        <v>213</v>
      </c>
      <c r="L50" s="1">
        <v>43906</v>
      </c>
      <c r="M50" t="s">
        <v>293</v>
      </c>
      <c r="N50" t="s">
        <v>294</v>
      </c>
      <c r="P50" t="s">
        <v>295</v>
      </c>
      <c r="R50" t="s">
        <v>296</v>
      </c>
      <c r="S50" t="b">
        <v>0</v>
      </c>
      <c r="T50" s="1">
        <v>45008</v>
      </c>
      <c r="U50" s="2">
        <f>HYPERLINK("https://sbirkapp.gov.cz/detail/SPPJC2HCCITJHKKC", "https://sbirkapp.gov.cz/detail/SPPJC2HCCITJHKKC")</f>
        <v>0</v>
      </c>
      <c r="V50" t="s">
        <v>297</v>
      </c>
      <c r="W50">
        <v>3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298</v>
      </c>
      <c r="F51" t="s">
        <v>37</v>
      </c>
      <c r="G51" t="s">
        <v>299</v>
      </c>
      <c r="H51" s="1">
        <v>43886</v>
      </c>
      <c r="I51" s="1">
        <v>44951.2967392604</v>
      </c>
      <c r="J51" t="s">
        <v>292</v>
      </c>
      <c r="K51" t="s">
        <v>213</v>
      </c>
      <c r="L51" s="1">
        <v>43906</v>
      </c>
      <c r="M51" t="s">
        <v>300</v>
      </c>
      <c r="N51" t="s">
        <v>301</v>
      </c>
      <c r="P51" t="s">
        <v>302</v>
      </c>
      <c r="R51" t="s">
        <v>303</v>
      </c>
      <c r="S51" t="b">
        <v>0</v>
      </c>
      <c r="T51" s="1">
        <v>45008</v>
      </c>
      <c r="U51" s="2">
        <f>HYPERLINK("https://sbirkapp.gov.cz/detail/SPPUPM3NZZGL3J2M", "https://sbirkapp.gov.cz/detail/SPPUPM3NZZGL3J2M")</f>
        <v>0</v>
      </c>
      <c r="V51" t="s">
        <v>304</v>
      </c>
      <c r="W51">
        <v>3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305</v>
      </c>
      <c r="F52" t="s">
        <v>37</v>
      </c>
      <c r="G52" t="s">
        <v>306</v>
      </c>
      <c r="H52" s="1">
        <v>43130</v>
      </c>
      <c r="I52" s="1">
        <v>44951.29673091767</v>
      </c>
      <c r="J52" t="s">
        <v>307</v>
      </c>
      <c r="K52" t="s">
        <v>213</v>
      </c>
      <c r="L52" s="1">
        <v>43137</v>
      </c>
      <c r="M52" t="s">
        <v>195</v>
      </c>
      <c r="N52" t="s">
        <v>196</v>
      </c>
      <c r="R52" t="s">
        <v>197</v>
      </c>
      <c r="S52" t="b">
        <v>0</v>
      </c>
      <c r="T52" s="1">
        <v>43921</v>
      </c>
      <c r="U52" s="2">
        <f>HYPERLINK("https://sbirkapp.gov.cz/detail/SPPTONGN6MNEBWVY", "https://sbirkapp.gov.cz/detail/SPPTONGN6MNEBWVY")</f>
        <v>0</v>
      </c>
      <c r="V52" t="s">
        <v>308</v>
      </c>
      <c r="W52">
        <v>2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309</v>
      </c>
      <c r="F53" t="s">
        <v>37</v>
      </c>
      <c r="G53" t="s">
        <v>299</v>
      </c>
      <c r="H53" s="1">
        <v>43130</v>
      </c>
      <c r="I53" s="1">
        <v>44951.29672154191</v>
      </c>
      <c r="J53" t="s">
        <v>307</v>
      </c>
      <c r="K53" t="s">
        <v>213</v>
      </c>
      <c r="L53" s="1">
        <v>43137</v>
      </c>
      <c r="M53" t="s">
        <v>300</v>
      </c>
      <c r="N53" t="s">
        <v>301</v>
      </c>
      <c r="R53" t="s">
        <v>203</v>
      </c>
      <c r="S53" t="b">
        <v>0</v>
      </c>
      <c r="T53" s="1">
        <v>43921</v>
      </c>
      <c r="U53" s="2">
        <f>HYPERLINK("https://sbirkapp.gov.cz/detail/SPPMZWMBMYLRYIZ4", "https://sbirkapp.gov.cz/detail/SPPMZWMBMYLRYIZ4")</f>
        <v>0</v>
      </c>
      <c r="V53" t="s">
        <v>310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311</v>
      </c>
      <c r="F54" t="s">
        <v>28</v>
      </c>
      <c r="G54" t="s">
        <v>312</v>
      </c>
      <c r="H54" s="1">
        <v>43116</v>
      </c>
      <c r="I54" s="1">
        <v>44951.29671226606</v>
      </c>
      <c r="J54" t="s">
        <v>313</v>
      </c>
      <c r="K54" t="s">
        <v>213</v>
      </c>
      <c r="L54" s="1">
        <v>43124</v>
      </c>
      <c r="M54" t="s">
        <v>314</v>
      </c>
      <c r="N54" t="s">
        <v>315</v>
      </c>
      <c r="S54" t="b">
        <v>1</v>
      </c>
      <c r="U54" s="2">
        <f>HYPERLINK("https://sbirkapp.gov.cz/detail/SPP4OFPGE5ZZAR52", "https://sbirkapp.gov.cz/detail/SPP4OFPGE5ZZAR52")</f>
        <v>0</v>
      </c>
      <c r="V54" t="s">
        <v>316</v>
      </c>
      <c r="W54">
        <v>2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317</v>
      </c>
      <c r="F55" t="s">
        <v>37</v>
      </c>
      <c r="G55" t="s">
        <v>318</v>
      </c>
      <c r="H55" s="1">
        <v>42990</v>
      </c>
      <c r="I55" s="1">
        <v>44951.29670297469</v>
      </c>
      <c r="J55" t="s">
        <v>319</v>
      </c>
      <c r="K55" t="s">
        <v>213</v>
      </c>
      <c r="L55" s="1">
        <v>42993</v>
      </c>
      <c r="M55" t="s">
        <v>214</v>
      </c>
      <c r="N55" t="s">
        <v>215</v>
      </c>
      <c r="S55" t="b">
        <v>1</v>
      </c>
      <c r="U55" s="2">
        <f>HYPERLINK("https://sbirkapp.gov.cz/detail/SPP7N3GY5UIHS7SY", "https://sbirkapp.gov.cz/detail/SPP7N3GY5UIHS7SY")</f>
        <v>0</v>
      </c>
      <c r="V55" t="s">
        <v>320</v>
      </c>
      <c r="W55">
        <v>2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321</v>
      </c>
      <c r="F56" t="s">
        <v>28</v>
      </c>
      <c r="G56" t="s">
        <v>322</v>
      </c>
      <c r="H56" s="1">
        <v>42969</v>
      </c>
      <c r="I56" s="1">
        <v>44951.29669378112</v>
      </c>
      <c r="J56" t="s">
        <v>323</v>
      </c>
      <c r="K56" t="s">
        <v>213</v>
      </c>
      <c r="L56" s="1">
        <v>42975</v>
      </c>
      <c r="M56" t="s">
        <v>314</v>
      </c>
      <c r="N56" t="s">
        <v>315</v>
      </c>
      <c r="S56" t="b">
        <v>1</v>
      </c>
      <c r="U56" s="2">
        <f>HYPERLINK("https://sbirkapp.gov.cz/detail/SPPB3PDOTJ5N5TL4", "https://sbirkapp.gov.cz/detail/SPPB3PDOTJ5N5TL4")</f>
        <v>0</v>
      </c>
      <c r="V56" t="s">
        <v>324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325</v>
      </c>
      <c r="F57" t="s">
        <v>28</v>
      </c>
      <c r="G57" t="s">
        <v>326</v>
      </c>
      <c r="H57" s="1">
        <v>42535</v>
      </c>
      <c r="I57" s="1">
        <v>44951.29668559727</v>
      </c>
      <c r="J57" t="s">
        <v>327</v>
      </c>
      <c r="K57" t="s">
        <v>213</v>
      </c>
      <c r="L57" s="1">
        <v>42548</v>
      </c>
      <c r="M57" t="s">
        <v>328</v>
      </c>
      <c r="N57" t="s">
        <v>329</v>
      </c>
      <c r="S57" t="b">
        <v>1</v>
      </c>
      <c r="U57" s="2">
        <f>HYPERLINK("https://sbirkapp.gov.cz/detail/SPPAFHHWJ2KDZYEO", "https://sbirkapp.gov.cz/detail/SPPAFHHWJ2KDZYEO")</f>
        <v>0</v>
      </c>
      <c r="V57" t="s">
        <v>330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331</v>
      </c>
      <c r="F58" t="s">
        <v>28</v>
      </c>
      <c r="G58" t="s">
        <v>332</v>
      </c>
      <c r="H58" s="1">
        <v>42081</v>
      </c>
      <c r="I58" s="1">
        <v>44951.29667618826</v>
      </c>
      <c r="J58" t="s">
        <v>333</v>
      </c>
      <c r="K58" t="s">
        <v>213</v>
      </c>
      <c r="L58" s="1">
        <v>42101</v>
      </c>
      <c r="M58" t="s">
        <v>78</v>
      </c>
      <c r="N58" t="s">
        <v>79</v>
      </c>
      <c r="S58" t="b">
        <v>1</v>
      </c>
      <c r="U58" s="2">
        <f>HYPERLINK("https://sbirkapp.gov.cz/detail/SPPQZSH65V3LOFMA", "https://sbirkapp.gov.cz/detail/SPPQZSH65V3LOFMA")</f>
        <v>0</v>
      </c>
      <c r="V58" t="s">
        <v>334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335</v>
      </c>
      <c r="F59" t="s">
        <v>28</v>
      </c>
      <c r="G59" t="s">
        <v>336</v>
      </c>
      <c r="H59" s="1">
        <v>39609</v>
      </c>
      <c r="I59" s="1">
        <v>44951.29666697957</v>
      </c>
      <c r="J59" t="s">
        <v>337</v>
      </c>
      <c r="K59" t="s">
        <v>213</v>
      </c>
      <c r="L59" s="1">
        <v>39622</v>
      </c>
      <c r="M59" t="s">
        <v>78</v>
      </c>
      <c r="N59" t="s">
        <v>79</v>
      </c>
      <c r="S59" t="b">
        <v>1</v>
      </c>
      <c r="U59" s="2">
        <f>HYPERLINK("https://sbirkapp.gov.cz/detail/SPPRRMBE43DCGZMY", "https://sbirkapp.gov.cz/detail/SPPRRMBE43DCGZMY")</f>
        <v>0</v>
      </c>
      <c r="V59" t="s">
        <v>338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339</v>
      </c>
      <c r="F60" t="s">
        <v>37</v>
      </c>
      <c r="G60" t="s">
        <v>340</v>
      </c>
      <c r="H60" s="1">
        <v>42353</v>
      </c>
      <c r="I60" s="1">
        <v>44951.29665792776</v>
      </c>
      <c r="J60" t="s">
        <v>341</v>
      </c>
      <c r="K60" t="s">
        <v>213</v>
      </c>
      <c r="L60" s="1">
        <v>42359</v>
      </c>
      <c r="M60" t="s">
        <v>214</v>
      </c>
      <c r="N60" t="s">
        <v>215</v>
      </c>
      <c r="S60" t="b">
        <v>1</v>
      </c>
      <c r="U60" s="2">
        <f>HYPERLINK("https://sbirkapp.gov.cz/detail/SPPXYSL47TSFM4A4", "https://sbirkapp.gov.cz/detail/SPPXYSL47TSFM4A4")</f>
        <v>0</v>
      </c>
      <c r="V60" t="s">
        <v>342</v>
      </c>
      <c r="W60">
        <v>2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343</v>
      </c>
      <c r="F61" t="s">
        <v>37</v>
      </c>
      <c r="G61" t="s">
        <v>344</v>
      </c>
      <c r="H61" s="1">
        <v>40967</v>
      </c>
      <c r="I61" s="1">
        <v>44951.29664839344</v>
      </c>
      <c r="J61" t="s">
        <v>345</v>
      </c>
      <c r="K61" t="s">
        <v>213</v>
      </c>
      <c r="L61" s="1">
        <v>40974</v>
      </c>
      <c r="M61" t="s">
        <v>214</v>
      </c>
      <c r="N61" t="s">
        <v>215</v>
      </c>
      <c r="S61" t="b">
        <v>1</v>
      </c>
      <c r="U61" s="2">
        <f>HYPERLINK("https://sbirkapp.gov.cz/detail/SPPDWOQNQPBQAZBI", "https://sbirkapp.gov.cz/detail/SPPDWOQNQPBQAZBI")</f>
        <v>0</v>
      </c>
      <c r="V61" t="s">
        <v>346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347</v>
      </c>
      <c r="F62" t="s">
        <v>28</v>
      </c>
      <c r="G62" t="s">
        <v>348</v>
      </c>
      <c r="H62" s="1">
        <v>43522</v>
      </c>
      <c r="I62" s="1">
        <v>44950.32207230262</v>
      </c>
      <c r="J62" t="s">
        <v>349</v>
      </c>
      <c r="K62" t="s">
        <v>213</v>
      </c>
      <c r="L62" s="1">
        <v>43536</v>
      </c>
      <c r="M62" t="s">
        <v>71</v>
      </c>
      <c r="N62" t="s">
        <v>72</v>
      </c>
      <c r="S62" t="b">
        <v>1</v>
      </c>
      <c r="U62" s="2">
        <f>HYPERLINK("https://sbirkapp.gov.cz/detail/SPPHHYGJLOQ73ZYY", "https://sbirkapp.gov.cz/detail/SPPHHYGJLOQ73ZYY")</f>
        <v>0</v>
      </c>
      <c r="V62" t="s">
        <v>350</v>
      </c>
      <c r="W62">
        <v>2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351</v>
      </c>
      <c r="F63" t="s">
        <v>37</v>
      </c>
      <c r="G63" t="s">
        <v>352</v>
      </c>
      <c r="H63" s="1">
        <v>44005</v>
      </c>
      <c r="I63" s="1">
        <v>44949.69373092131</v>
      </c>
      <c r="J63" t="s">
        <v>353</v>
      </c>
      <c r="K63" t="s">
        <v>213</v>
      </c>
      <c r="L63" s="1">
        <v>44011</v>
      </c>
      <c r="M63" t="s">
        <v>152</v>
      </c>
      <c r="N63" t="s">
        <v>153</v>
      </c>
      <c r="R63" t="s">
        <v>354</v>
      </c>
      <c r="S63" t="b">
        <v>0</v>
      </c>
      <c r="T63" s="1">
        <v>44835</v>
      </c>
      <c r="U63" s="2">
        <f>HYPERLINK("https://sbirkapp.gov.cz/detail/SPPUCSWL3EQI3YYA", "https://sbirkapp.gov.cz/detail/SPPUCSWL3EQI3YYA")</f>
        <v>0</v>
      </c>
      <c r="V63" t="s">
        <v>355</v>
      </c>
      <c r="W63">
        <v>2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356</v>
      </c>
      <c r="F64" t="s">
        <v>37</v>
      </c>
      <c r="G64" t="s">
        <v>357</v>
      </c>
      <c r="H64" s="1">
        <v>43809</v>
      </c>
      <c r="I64" s="1">
        <v>44949.69372112134</v>
      </c>
      <c r="J64" t="s">
        <v>358</v>
      </c>
      <c r="K64" t="s">
        <v>213</v>
      </c>
      <c r="L64" s="1">
        <v>43812</v>
      </c>
      <c r="M64" t="s">
        <v>214</v>
      </c>
      <c r="N64" t="s">
        <v>215</v>
      </c>
      <c r="S64" t="b">
        <v>1</v>
      </c>
      <c r="U64" s="2">
        <f>HYPERLINK("https://sbirkapp.gov.cz/detail/SPPLPMRNEB5AAGKA", "https://sbirkapp.gov.cz/detail/SPPLPMRNEB5AAGKA")</f>
        <v>0</v>
      </c>
      <c r="V64" t="s">
        <v>359</v>
      </c>
      <c r="W64">
        <v>2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360</v>
      </c>
      <c r="F65" t="s">
        <v>37</v>
      </c>
      <c r="G65" t="s">
        <v>361</v>
      </c>
      <c r="H65" s="1">
        <v>34830</v>
      </c>
      <c r="I65" s="1">
        <v>44949.67014725082</v>
      </c>
      <c r="J65" t="s">
        <v>362</v>
      </c>
      <c r="K65" t="s">
        <v>213</v>
      </c>
      <c r="L65" s="1">
        <v>34834</v>
      </c>
      <c r="M65" t="s">
        <v>363</v>
      </c>
      <c r="N65" t="s">
        <v>364</v>
      </c>
      <c r="Q65" t="s">
        <v>365</v>
      </c>
      <c r="S65" t="b">
        <v>1</v>
      </c>
      <c r="U65" s="2">
        <f>HYPERLINK("https://sbirkapp.gov.cz/detail/SPPKXMBZNDOBWBVC", "https://sbirkapp.gov.cz/detail/SPPKXMBZNDOBWBVC")</f>
        <v>0</v>
      </c>
      <c r="V65" t="s">
        <v>366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367</v>
      </c>
      <c r="F66" t="s">
        <v>37</v>
      </c>
      <c r="G66" t="s">
        <v>368</v>
      </c>
      <c r="H66" s="1">
        <v>44460</v>
      </c>
      <c r="I66" s="1">
        <v>44949.67013898308</v>
      </c>
      <c r="J66" t="s">
        <v>369</v>
      </c>
      <c r="K66" t="s">
        <v>213</v>
      </c>
      <c r="L66" s="1">
        <v>44494</v>
      </c>
      <c r="M66" t="s">
        <v>146</v>
      </c>
      <c r="N66" t="s">
        <v>147</v>
      </c>
      <c r="R66" t="s">
        <v>370</v>
      </c>
      <c r="S66" t="b">
        <v>0</v>
      </c>
      <c r="T66" s="1">
        <v>45292</v>
      </c>
      <c r="U66" s="2">
        <f>HYPERLINK("https://sbirkapp.gov.cz/detail/SPPBOUMYLTYQEMOC", "https://sbirkapp.gov.cz/detail/SPPBOUMYLTYQEMOC")</f>
        <v>0</v>
      </c>
      <c r="V66" t="s">
        <v>371</v>
      </c>
      <c r="W66">
        <v>2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372</v>
      </c>
      <c r="F67" t="s">
        <v>37</v>
      </c>
      <c r="G67" t="s">
        <v>373</v>
      </c>
      <c r="H67" s="1">
        <v>44257</v>
      </c>
      <c r="I67" s="1">
        <v>44949.67012959897</v>
      </c>
      <c r="J67" t="s">
        <v>374</v>
      </c>
      <c r="K67" t="s">
        <v>213</v>
      </c>
      <c r="L67" s="1">
        <v>44267</v>
      </c>
      <c r="M67" t="s">
        <v>158</v>
      </c>
      <c r="N67" t="s">
        <v>159</v>
      </c>
      <c r="R67" t="s">
        <v>375</v>
      </c>
      <c r="S67" t="b">
        <v>0</v>
      </c>
      <c r="T67" s="1">
        <v>45292</v>
      </c>
      <c r="U67" s="2">
        <f>HYPERLINK("https://sbirkapp.gov.cz/detail/SPPZ3MPYM2HPS3FK", "https://sbirkapp.gov.cz/detail/SPPZ3MPYM2HPS3FK")</f>
        <v>0</v>
      </c>
      <c r="V67" t="s">
        <v>376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377</v>
      </c>
      <c r="F68" t="s">
        <v>37</v>
      </c>
      <c r="G68" t="s">
        <v>378</v>
      </c>
      <c r="H68" s="1">
        <v>38468</v>
      </c>
      <c r="I68" s="1">
        <v>44949.6559310914</v>
      </c>
      <c r="J68" t="s">
        <v>379</v>
      </c>
      <c r="K68" t="s">
        <v>213</v>
      </c>
      <c r="L68" s="1">
        <v>38476</v>
      </c>
      <c r="M68" t="s">
        <v>380</v>
      </c>
      <c r="N68" t="s">
        <v>381</v>
      </c>
      <c r="S68" t="b">
        <v>1</v>
      </c>
      <c r="U68" s="2">
        <f>HYPERLINK("https://sbirkapp.gov.cz/detail/SPPTJUASX7ZYYKY4", "https://sbirkapp.gov.cz/detail/SPPTJUASX7ZYYKY4")</f>
        <v>0</v>
      </c>
      <c r="V68" t="s">
        <v>382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383</v>
      </c>
      <c r="F69" t="s">
        <v>37</v>
      </c>
      <c r="G69" t="s">
        <v>384</v>
      </c>
      <c r="H69" s="1">
        <v>38531</v>
      </c>
      <c r="I69" s="1">
        <v>44949.64334460819</v>
      </c>
      <c r="J69" t="s">
        <v>385</v>
      </c>
      <c r="K69" t="s">
        <v>213</v>
      </c>
      <c r="L69" s="1">
        <v>38540</v>
      </c>
      <c r="M69" t="s">
        <v>386</v>
      </c>
      <c r="N69" t="s">
        <v>387</v>
      </c>
      <c r="R69" t="s">
        <v>388</v>
      </c>
      <c r="S69" t="b">
        <v>0</v>
      </c>
      <c r="T69" s="1">
        <v>45444</v>
      </c>
      <c r="U69" s="2">
        <f>HYPERLINK("https://sbirkapp.gov.cz/detail/SPPYFE4ZFG3LBW2W", "https://sbirkapp.gov.cz/detail/SPPYFE4ZFG3LBW2W")</f>
        <v>0</v>
      </c>
      <c r="V69" t="s">
        <v>389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390</v>
      </c>
      <c r="F70" t="s">
        <v>37</v>
      </c>
      <c r="G70" t="s">
        <v>391</v>
      </c>
      <c r="H70" s="1">
        <v>38580</v>
      </c>
      <c r="I70" s="1">
        <v>44949.63952026845</v>
      </c>
      <c r="J70" t="s">
        <v>392</v>
      </c>
      <c r="K70" t="s">
        <v>213</v>
      </c>
      <c r="L70" s="1">
        <v>38596</v>
      </c>
      <c r="M70" t="s">
        <v>363</v>
      </c>
      <c r="N70" t="s">
        <v>364</v>
      </c>
      <c r="O70" t="s">
        <v>393</v>
      </c>
      <c r="S70" t="b">
        <v>1</v>
      </c>
      <c r="U70" s="2">
        <f>HYPERLINK("https://sbirkapp.gov.cz/detail/SPPCJZNAHVAJ6MCM", "https://sbirkapp.gov.cz/detail/SPPCJZNAHVAJ6MCM")</f>
        <v>0</v>
      </c>
      <c r="V70" t="s">
        <v>394</v>
      </c>
      <c r="W70">
        <v>2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395</v>
      </c>
      <c r="F71" t="s">
        <v>37</v>
      </c>
      <c r="G71" t="s">
        <v>396</v>
      </c>
      <c r="H71" s="1">
        <v>42248</v>
      </c>
      <c r="I71" s="1">
        <v>44949.61062912249</v>
      </c>
      <c r="J71" t="s">
        <v>397</v>
      </c>
      <c r="K71" t="s">
        <v>213</v>
      </c>
      <c r="L71" s="1">
        <v>42263</v>
      </c>
      <c r="M71" t="s">
        <v>104</v>
      </c>
      <c r="N71" t="s">
        <v>105</v>
      </c>
      <c r="R71" t="s">
        <v>141</v>
      </c>
      <c r="S71" t="b">
        <v>0</v>
      </c>
      <c r="T71" s="1">
        <v>45122</v>
      </c>
      <c r="U71" s="2">
        <f>HYPERLINK("https://sbirkapp.gov.cz/detail/SPPGU3TVNBZMGR3S", "https://sbirkapp.gov.cz/detail/SPPGU3TVNBZMGR3S")</f>
        <v>0</v>
      </c>
      <c r="V71" t="s">
        <v>398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399</v>
      </c>
      <c r="F72" t="s">
        <v>37</v>
      </c>
      <c r="G72" t="s">
        <v>173</v>
      </c>
      <c r="H72" s="1">
        <v>43809</v>
      </c>
      <c r="I72" s="1">
        <v>44949.58124045475</v>
      </c>
      <c r="J72" t="s">
        <v>400</v>
      </c>
      <c r="K72" t="s">
        <v>213</v>
      </c>
      <c r="L72" s="1">
        <v>43819</v>
      </c>
      <c r="M72" t="s">
        <v>401</v>
      </c>
      <c r="N72" t="s">
        <v>402</v>
      </c>
      <c r="R72" t="s">
        <v>403</v>
      </c>
      <c r="S72" t="b">
        <v>0</v>
      </c>
      <c r="T72" s="1">
        <v>45010</v>
      </c>
      <c r="U72" s="2">
        <f>HYPERLINK("https://sbirkapp.gov.cz/detail/SPPRHS2XLQXMRTCW", "https://sbirkapp.gov.cz/detail/SPPRHS2XLQXMRTCW")</f>
        <v>0</v>
      </c>
      <c r="V72" t="s">
        <v>404</v>
      </c>
      <c r="W72">
        <v>2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405</v>
      </c>
      <c r="F73" t="s">
        <v>37</v>
      </c>
      <c r="G73" t="s">
        <v>38</v>
      </c>
      <c r="H73" s="1">
        <v>44369</v>
      </c>
      <c r="I73" s="1">
        <v>44949.56062639481</v>
      </c>
      <c r="J73" t="s">
        <v>406</v>
      </c>
      <c r="K73" t="s">
        <v>213</v>
      </c>
      <c r="L73" s="1">
        <v>44371</v>
      </c>
      <c r="M73" t="s">
        <v>40</v>
      </c>
      <c r="N73" t="s">
        <v>41</v>
      </c>
      <c r="R73" t="s">
        <v>181</v>
      </c>
      <c r="S73" t="b">
        <v>0</v>
      </c>
      <c r="T73" s="1">
        <v>44702</v>
      </c>
      <c r="U73" s="2">
        <f>HYPERLINK("https://sbirkapp.gov.cz/detail/SPPPEK6RDJLXGD4E", "https://sbirkapp.gov.cz/detail/SPPPEK6RDJLXGD4E")</f>
        <v>0</v>
      </c>
      <c r="V73" t="s">
        <v>407</v>
      </c>
      <c r="W73">
        <v>2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408</v>
      </c>
      <c r="F74" t="s">
        <v>28</v>
      </c>
      <c r="G74" t="s">
        <v>409</v>
      </c>
      <c r="H74" s="1">
        <v>44901</v>
      </c>
      <c r="I74" s="1">
        <v>44911.44372583659</v>
      </c>
      <c r="J74" t="s">
        <v>410</v>
      </c>
      <c r="K74" t="s">
        <v>31</v>
      </c>
      <c r="M74" t="s">
        <v>71</v>
      </c>
      <c r="N74" t="s">
        <v>72</v>
      </c>
      <c r="P74" t="s">
        <v>411</v>
      </c>
      <c r="R74" t="s">
        <v>112</v>
      </c>
      <c r="S74" t="b">
        <v>0</v>
      </c>
      <c r="T74" s="1">
        <v>45245</v>
      </c>
      <c r="U74" s="2">
        <f>HYPERLINK("https://sbirkapp.gov.cz/detail/SPPQILU6METIQZ42", "https://sbirkapp.gov.cz/detail/SPPQILU6METIQZ42")</f>
        <v>0</v>
      </c>
      <c r="V74" t="s">
        <v>412</v>
      </c>
      <c r="W74">
        <v>2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413</v>
      </c>
      <c r="F75" t="s">
        <v>37</v>
      </c>
      <c r="G75" t="s">
        <v>352</v>
      </c>
      <c r="H75" s="1">
        <v>44908</v>
      </c>
      <c r="I75" s="1">
        <v>44909.5730953341</v>
      </c>
      <c r="J75" t="s">
        <v>414</v>
      </c>
      <c r="K75" t="s">
        <v>31</v>
      </c>
      <c r="M75" t="s">
        <v>152</v>
      </c>
      <c r="N75" t="s">
        <v>153</v>
      </c>
      <c r="P75" t="s">
        <v>354</v>
      </c>
      <c r="R75" t="s">
        <v>415</v>
      </c>
      <c r="S75" t="b">
        <v>0</v>
      </c>
      <c r="T75" s="1">
        <v>45292</v>
      </c>
      <c r="U75" s="2">
        <f>HYPERLINK("https://sbirkapp.gov.cz/detail/SPP2YFJ2H6LTJNTW", "https://sbirkapp.gov.cz/detail/SPP2YFJ2H6LTJNTW")</f>
        <v>0</v>
      </c>
      <c r="V75" t="s">
        <v>416</v>
      </c>
      <c r="W75">
        <v>2</v>
      </c>
    </row>
    <row r="76" spans="1:23">
      <c r="A76" t="s">
        <v>23</v>
      </c>
      <c r="B76" t="s">
        <v>24</v>
      </c>
      <c r="C76" t="s">
        <v>25</v>
      </c>
      <c r="D76" t="s">
        <v>26</v>
      </c>
      <c r="E76" t="s">
        <v>417</v>
      </c>
      <c r="F76" t="s">
        <v>37</v>
      </c>
      <c r="G76" t="s">
        <v>352</v>
      </c>
      <c r="H76" s="1">
        <v>44817</v>
      </c>
      <c r="I76" s="1">
        <v>44820.299440979</v>
      </c>
      <c r="J76" t="s">
        <v>418</v>
      </c>
      <c r="K76" t="s">
        <v>31</v>
      </c>
      <c r="M76" t="s">
        <v>152</v>
      </c>
      <c r="N76" t="s">
        <v>153</v>
      </c>
      <c r="P76" t="s">
        <v>419</v>
      </c>
      <c r="Q76" t="s">
        <v>154</v>
      </c>
      <c r="R76" t="s">
        <v>154</v>
      </c>
      <c r="S76" t="b">
        <v>0</v>
      </c>
      <c r="T76" s="1">
        <v>44927</v>
      </c>
      <c r="U76" s="2">
        <f>HYPERLINK("https://sbirkapp.gov.cz/detail/SPP6FNXOYGQGN5FU", "https://sbirkapp.gov.cz/detail/SPP6FNXOYGQGN5FU")</f>
        <v>0</v>
      </c>
      <c r="V76" t="s">
        <v>420</v>
      </c>
      <c r="W76">
        <v>2</v>
      </c>
    </row>
    <row r="77" spans="1:23">
      <c r="A77" t="s">
        <v>23</v>
      </c>
      <c r="B77" t="s">
        <v>24</v>
      </c>
      <c r="C77" t="s">
        <v>25</v>
      </c>
      <c r="D77" t="s">
        <v>26</v>
      </c>
      <c r="E77" t="s">
        <v>421</v>
      </c>
      <c r="F77" t="s">
        <v>28</v>
      </c>
      <c r="G77" t="s">
        <v>422</v>
      </c>
      <c r="H77" s="1">
        <v>44691</v>
      </c>
      <c r="I77" s="1">
        <v>44714.37609471029</v>
      </c>
      <c r="J77" t="s">
        <v>423</v>
      </c>
      <c r="K77" t="s">
        <v>31</v>
      </c>
      <c r="M77" t="s">
        <v>71</v>
      </c>
      <c r="N77" t="s">
        <v>72</v>
      </c>
      <c r="R77" t="s">
        <v>424</v>
      </c>
      <c r="S77" t="b">
        <v>0</v>
      </c>
      <c r="T77" s="1">
        <v>44926</v>
      </c>
      <c r="U77" s="2">
        <f>HYPERLINK("https://sbirkapp.gov.cz/detail/SPP5AQH526TMBZSU", "https://sbirkapp.gov.cz/detail/SPP5AQH526TMBZSU")</f>
        <v>0</v>
      </c>
      <c r="V77" t="s">
        <v>425</v>
      </c>
      <c r="W77">
        <v>1</v>
      </c>
    </row>
    <row r="78" spans="1:23">
      <c r="A78" t="s">
        <v>23</v>
      </c>
      <c r="B78" t="s">
        <v>24</v>
      </c>
      <c r="C78" t="s">
        <v>25</v>
      </c>
      <c r="D78" t="s">
        <v>26</v>
      </c>
      <c r="E78" t="s">
        <v>426</v>
      </c>
      <c r="F78" t="s">
        <v>37</v>
      </c>
      <c r="G78" t="s">
        <v>38</v>
      </c>
      <c r="H78" s="1">
        <v>44684</v>
      </c>
      <c r="I78" s="1">
        <v>44687.50385002444</v>
      </c>
      <c r="J78" t="s">
        <v>427</v>
      </c>
      <c r="K78" t="s">
        <v>31</v>
      </c>
      <c r="M78" t="s">
        <v>40</v>
      </c>
      <c r="N78" t="s">
        <v>41</v>
      </c>
      <c r="P78" t="s">
        <v>428</v>
      </c>
      <c r="R78" t="s">
        <v>131</v>
      </c>
      <c r="S78" t="b">
        <v>0</v>
      </c>
      <c r="T78" s="1">
        <v>45066</v>
      </c>
      <c r="U78" s="2">
        <f>HYPERLINK("https://sbirkapp.gov.cz/detail/SPPFD4CDYVR3BF6E", "https://sbirkapp.gov.cz/detail/SPPFD4CDYVR3BF6E")</f>
        <v>0</v>
      </c>
      <c r="V78" t="s">
        <v>429</v>
      </c>
      <c r="W78">
        <v>3</v>
      </c>
    </row>
    <row r="79" spans="1:23">
      <c r="A79" t="s">
        <v>23</v>
      </c>
      <c r="B79" t="s">
        <v>24</v>
      </c>
      <c r="C79" t="s">
        <v>25</v>
      </c>
      <c r="D79" t="s">
        <v>26</v>
      </c>
      <c r="E79" t="s">
        <v>430</v>
      </c>
      <c r="F79" t="s">
        <v>28</v>
      </c>
      <c r="G79" t="s">
        <v>23</v>
      </c>
      <c r="H79" s="1">
        <v>44643</v>
      </c>
      <c r="I79" s="1">
        <v>44649.53623324691</v>
      </c>
      <c r="J79" t="s">
        <v>431</v>
      </c>
      <c r="K79" t="s">
        <v>31</v>
      </c>
      <c r="M79" t="s">
        <v>432</v>
      </c>
      <c r="N79" t="s">
        <v>433</v>
      </c>
      <c r="R79" t="s">
        <v>434</v>
      </c>
      <c r="S79" t="b">
        <v>1</v>
      </c>
      <c r="T79" s="1">
        <v>46238</v>
      </c>
      <c r="U79" s="2">
        <f>HYPERLINK("https://sbirkapp.gov.cz/detail/SPPXVCYFR2Q4JHIO", "https://sbirkapp.gov.cz/detail/SPPXVCYFR2Q4JHIO")</f>
        <v>0</v>
      </c>
      <c r="V79" t="s">
        <v>435</v>
      </c>
      <c r="W79">
        <v>2</v>
      </c>
    </row>
    <row r="80" spans="1:23">
      <c r="A80" t="s">
        <v>23</v>
      </c>
      <c r="B80" t="s">
        <v>24</v>
      </c>
      <c r="C80" t="s">
        <v>25</v>
      </c>
      <c r="D80" t="s">
        <v>26</v>
      </c>
      <c r="E80" t="s">
        <v>436</v>
      </c>
      <c r="F80" t="s">
        <v>37</v>
      </c>
      <c r="G80" t="s">
        <v>437</v>
      </c>
      <c r="H80" s="1">
        <v>44621</v>
      </c>
      <c r="I80" s="1">
        <v>44635.34493169714</v>
      </c>
      <c r="J80" t="s">
        <v>438</v>
      </c>
      <c r="K80" t="s">
        <v>31</v>
      </c>
      <c r="M80" t="s">
        <v>52</v>
      </c>
      <c r="N80" t="s">
        <v>53</v>
      </c>
      <c r="S80" t="b">
        <v>0</v>
      </c>
      <c r="T80" s="1">
        <v>44713</v>
      </c>
      <c r="U80" s="2">
        <f>HYPERLINK("https://sbirkapp.gov.cz/detail/SPPUCTO676PQBW74", "https://sbirkapp.gov.cz/detail/SPPUCTO676PQBW74")</f>
        <v>0</v>
      </c>
      <c r="V80" t="s">
        <v>439</v>
      </c>
      <c r="W8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2026-07-27T23:03:58Z</dcterms:created>
  <dcterms:modified xsi:type="dcterms:W3CDTF">2026-07-27T23:03:58Z</dcterms:modified>
</cp:coreProperties>
</file>