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<sst xmlns="http://schemas.openxmlformats.org/spreadsheetml/2006/main" count="589" uniqueCount="270">
  <si>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</si>
  <si>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</si>
  <si>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</si>
  <si>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</si>
  <si>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</si>
  <si>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</si>
  <si>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</si>
  <si>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</si>
  <si>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</si>
  <si>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</si>
  <si>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</si>
  <si>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</si>
  <si>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</si>
  <si>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</si>
  <si>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</si>
  <si>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</si>
  <si>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</si>
  <si>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</si>
  <si>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</si>
  <si>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</si>
  <si>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</si>
  <si>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</si>
  <si>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</si>
  <si>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Město Mariánské Lázně</t>
  </si>
  <si>
    <t>00254061</t>
  </si>
  <si>
    <t>bprbqms</t>
  </si>
  <si>
    <t>Karlovarský kraj</t>
  </si>
  <si>
    <t>1/2026</t>
  </si>
  <si>
    <t>Nařízení</t>
  </si>
  <si>
    <t>o záměru zadat zpracování lesní hospodářské osnovy</t>
  </si>
  <si>
    <t>2026-02-18</t>
  </si>
  <si>
    <t>Běžný</t>
  </si>
  <si>
    <t>lesní hospodářské osnovy</t>
  </si>
  <si>
    <t>zákon č. 289/1995 Sb., lesní zákon - § 25 odst. 2</t>
  </si>
  <si>
    <t>2/2025: o stanovení maximální ceny za pronájem hrobového místa, schránky kolumbária, nájemné za uložení urny v kolumbáriu a za lístek Křišťálového stromu vzpomínek EIWA, uložení popela v centrálním úložišti Křišťálového stromu vzpomínek EIWA, hřbitovní služby a pronájem smuteční obřadní síně</t>
  </si>
  <si>
    <t>1652050890</t>
  </si>
  <si>
    <t>2/2025</t>
  </si>
  <si>
    <t>o stanovení maximální ceny za pronájem hrobového místa, schránky kolumbária, nájemné za uložení urny v kolumbáriu a za lístek Křišťálového stromu vzpomínek EIWA, uložení popela v centrálním úložišti Křišťálového stromu vzpomínek EIWA, hřbitovní služby a pronájem smuteční obřadní síně</t>
  </si>
  <si>
    <t>2026-01-01</t>
  </si>
  <si>
    <t>jiná</t>
  </si>
  <si>
    <t xml:space="preserve">ústavní zákon č. 1/1993 Sb., Ústava České republiky - čl. 79 odst. 3 </t>
  </si>
  <si>
    <t>1/2026: o záměru zadat zpracování lesní hospodářské osnovy; 1/2026: o záměru zadat zpracování lesní hospodářské osnovy</t>
  </si>
  <si>
    <t>1627057096</t>
  </si>
  <si>
    <t>1/2025</t>
  </si>
  <si>
    <t>Obecně závazná vyhláška</t>
  </si>
  <si>
    <t>O veřejném pořádku v lázeňském městě Mariánské Lázně</t>
  </si>
  <si>
    <t>2025-03-01</t>
  </si>
  <si>
    <t>veřejný pořádek - chov a pohyb zvířat; veřejný pořádek - hlučné činnosti; veřejný pořádek - konzumace alkoholu; pohyb psů; noční klid; veřejný pořádek - jiné; veřejný pořádek - údržba a ochrana veřejné zeleně; kouření; veřejný pořádek - žebrání; veřejný pořádek - plakátování</t>
  </si>
  <si>
    <t>zákon č. 128/2000 Sb., o obcích - § 10 písm. a)  - chov a pohyb zvířat; zákon č. 128/2000 Sb., o obcích - § 10 písm. a) - hlučné činnosti; zákon č. 128/2000 Sb., o obcích - § 10 písm. a) - konzumace alkoholu; zákon č. 246/1992 Sb., na ochranu zvířat proti týrání - § 24 odst. 2; zákon č. 251/2016 Sb., o některých přestupcích - § 5 odst. 7; zákon č. 128/2000 Sb., o obcích - § 10 písm. c) - jiné; zákon č. 128/2000 Sb., o obcích - § 10 písm. c) - údržba a ochrana veřejné zeleně; zákon č. 65/2017 Sb., o ochraně zdraví před škodlivými účinky návykových látek - § 17 odst. 1 ; zákon č. 128/2000 Sb., o obcích - § 10 písm. a) - žebrání; zákon č. 128/2000 Sb., o obcích - § 10 písm. c) - plakátování</t>
  </si>
  <si>
    <t>6/2008: K zabezpečení místních záležitostí veřejného pořádku na veřejných prostranstvích; 3/2009: Kterou se mění obecně závazná vyhláška č. 6/2008; 5/2024: o veřejném pořádku v lázeňském městě Mariánské Lázně</t>
  </si>
  <si>
    <t>1481011244</t>
  </si>
  <si>
    <t>8/2024</t>
  </si>
  <si>
    <t>O stanovení maximální ceny za pronájem hrobového místa, schránky kolumbária</t>
  </si>
  <si>
    <t>2025-01-01</t>
  </si>
  <si>
    <t>regulace cen - stanovení maximálních cen, pokud nejsou stanoveny ministerstvem</t>
  </si>
  <si>
    <t>zákon č. 265/1991 Sb., o působnosti orgánů České republiky v oblasti cen - § 4a odst. 1 písm. a)</t>
  </si>
  <si>
    <t>9/2023: o stanovení maximální ceny za pronájem hrobového místa, schránky kolumbária, hřbitovní služby a pronájem smuteční obřadní síně</t>
  </si>
  <si>
    <t>2/2025: o stanovení maximální ceny za pronájem hrobového místa, schránky kolumbária, nájemné za uložení urny v kolumbáriu a za lístek Křišťálového stromu vzpomínek EIWA, uložení popela v centrálním úložišti Křišťálového stromu vzpomínek EIWA, hřbitovní služby a pronájem smuteční obřadní síně; 1/2026: o záměru zadat zpracování lesní hospodářské osnovy</t>
  </si>
  <si>
    <t>Vyřazeno</t>
  </si>
  <si>
    <t>-</t>
  </si>
  <si>
    <t>1443078324</t>
  </si>
  <si>
    <t>7/2024</t>
  </si>
  <si>
    <t>o zrušení některých obecně závazných vyhlášek</t>
  </si>
  <si>
    <t>2024-10-03</t>
  </si>
  <si>
    <t>zrušovací</t>
  </si>
  <si>
    <t>ústavní zákon č. 1/1993 Sb., Ústava České republiky - čl. 104 odst. 3 - zrušovací OZV</t>
  </si>
  <si>
    <t>4/2002: O zřízení Fondu obnovy památných míst a vyhlídek  města Mariánské Lázně; 5/2016: Kterou se mění obecně závazná vyhláška č. 4/2002, o zřízení Fondu obnovy památných míst a vyhlídek města Mariánské Lázně; 2/2017: O Fondu kultury města Mariánské Lázně</t>
  </si>
  <si>
    <t>1413862108</t>
  </si>
  <si>
    <t>6/2024</t>
  </si>
  <si>
    <t>kterou se mění obecně závazná vyhláška č. 33/1996, o Městské policii</t>
  </si>
  <si>
    <t>obecní policie</t>
  </si>
  <si>
    <t xml:space="preserve">zákon č. 553/1991 Sb., o obecní policii - § 1 odst. 1 </t>
  </si>
  <si>
    <t>33/1996: O městské policii</t>
  </si>
  <si>
    <t>1413859352</t>
  </si>
  <si>
    <t>5/2024</t>
  </si>
  <si>
    <t>o veřejném pořádku v lázeňském městě Mariánské Lázně</t>
  </si>
  <si>
    <t>2024-07-01</t>
  </si>
  <si>
    <t>veřejný pořádek - chov a pohyb zvířat; veřejný pořádek - hlučné činnosti; veřejný pořádek - konzumace alkoholu; veřejný pořádek - jiné; pohyb psů; noční klid</t>
  </si>
  <si>
    <t>zákon č. 128/2000 Sb., o obcích - § 10 písm. a)  - chov a pohyb zvířat; zákon č. 128/2000 Sb., o obcích - § 10 písm. a) - hlučné činnosti; zákon č. 128/2000 Sb., o obcích - § 10 písm. a) - konzumace alkoholu; zákon č. 128/2000 Sb., o obcích - § 10 písm. c) - jiné; zákon č. 246/1992 Sb., na ochranu zvířat proti týrání - § 24 odst. 2; zákon č. 251/2016 Sb., o některých přestupcích - § 5 odst. 7</t>
  </si>
  <si>
    <t>1/2020: O veřejném pořádku v lázeňském městě Mariánské Lázně</t>
  </si>
  <si>
    <t>1/2025: O veřejném pořádku v lázeňském městě Mariánské Lázně; 1/2025: O veřejném pořádku v lázeňském městě Mariánské Lázně</t>
  </si>
  <si>
    <t>1377990276</t>
  </si>
  <si>
    <t>4/2024</t>
  </si>
  <si>
    <t>o Fondu z pobytu</t>
  </si>
  <si>
    <t>2024-08-01</t>
  </si>
  <si>
    <t xml:space="preserve">ústavní zákon č. 1/1993 Sb., Ústava České republiky - čl. 104 odst. 3 </t>
  </si>
  <si>
    <t>1/2022: o Fondu z pobytu</t>
  </si>
  <si>
    <t>1377977236</t>
  </si>
  <si>
    <t>3/2024</t>
  </si>
  <si>
    <t>o stanovení koeficientů daně z nemovitých věcí</t>
  </si>
  <si>
    <t>daň z nemovitých věcí - koeficient u pozemků; daň z nemovitých věcí - koeficient u staveb a jednotek; daň z nemovitých věcí - místní koeficient</t>
  </si>
  <si>
    <t>zákon č. 338/1992 Sb., o dani z nemovitých věcí - § 6 odst. 4; zákon č. 338/1992 Sb., o dani z nemovitých věcí - § 11 odst. 5; zákon č. 338/1992 Sb., o dani z nemovitých věcí - § 12 odst. 1 písm. a) bod 1</t>
  </si>
  <si>
    <t>2/2023: o stanovení koeficientů pro výpočet daně z nemovitých věcí</t>
  </si>
  <si>
    <t>1377970998</t>
  </si>
  <si>
    <t>2/2024</t>
  </si>
  <si>
    <t>O záměru zadat zpracování lesní hospodářské osnovy</t>
  </si>
  <si>
    <t>1371655769</t>
  </si>
  <si>
    <t>4/2021</t>
  </si>
  <si>
    <t>O stanovení obecního systému odpadového hospodářství</t>
  </si>
  <si>
    <t>2022-01-01</t>
  </si>
  <si>
    <t>Dle přechodného ustanovení</t>
  </si>
  <si>
    <t>systém odpadového hospodářství</t>
  </si>
  <si>
    <t>zákon č. 541/2020 Sb., o odpadech - § 59 odst. 4</t>
  </si>
  <si>
    <t>1/2019: O stanovení systému shromažďování, sběru, přepravy, třídění,  využívání a odstraňování komunálních odpadů a nakládání se  stavebním odpadem na území města Mariánské Lázně</t>
  </si>
  <si>
    <t>1358148644</t>
  </si>
  <si>
    <t>1/2020</t>
  </si>
  <si>
    <t>2020-06-15</t>
  </si>
  <si>
    <t>veřejný pořádek - chov a pohyb zvířat; pohyb psů; veřejný pořádek - jiné; veřejný pořádek - plakátování; veřejný pořádek - údržba a ochrana veřejné zeleně; noční klid; veřejný pořádek - jiné; veřejný pořádek - jiné</t>
  </si>
  <si>
    <t>zákon č. 128/2000 Sb., o obcích - § 10 písm. a)  - chov a pohyb zvířat; zákon č. 246/1992 Sb., na ochranu zvířat proti týrání - § 24 odst. 2; zákon č. 128/2000 Sb., o obcích - § 10 písm. c) - jiné; zákon č. 128/2000 Sb., o obcích - § 10 písm. c) - plakátování; zákon č. 128/2000 Sb., o obcích - § 10 písm. c) - údržba a ochrana veřejné zeleně; zákon č. 251/2016 Sb., o některých přestupcích - § 5 odst. 7; zákon č. 128/2000 Sb., o obcích - § 10 písm. a) - jiné; zákon č. 128/2000 Sb., o obcích - § 10 písm. c) - jiné</t>
  </si>
  <si>
    <t>5/2024: o veřejném pořádku v lázeňském městě Mariánské Lázně; 5/2024: o veřejném pořádku v lázeňském městě Mariánské Lázně</t>
  </si>
  <si>
    <t>1358146269</t>
  </si>
  <si>
    <t>1/2019</t>
  </si>
  <si>
    <t>O stanovení systému shromažďování, sběru, přepravy, třídění,  využívání a odstraňování komunálních odpadů a nakládání se  stavebním odpadem na území města Mariánské Lázně</t>
  </si>
  <si>
    <t>2019-10-24</t>
  </si>
  <si>
    <t>4/2021: O stanovení obecního systému odpadového hospodářství; 4/2021: O stanovení obecního systému odpadového hospodářství</t>
  </si>
  <si>
    <t>1358144913</t>
  </si>
  <si>
    <t>2/2017</t>
  </si>
  <si>
    <t>O Fondu kultury města Mariánské Lázně</t>
  </si>
  <si>
    <t>2017-10-06</t>
  </si>
  <si>
    <t>7/2024: o zrušení některých obecně závazných vyhlášek; 7/2024: o zrušení některých obecně závazných vyhlášek</t>
  </si>
  <si>
    <t>1357909784</t>
  </si>
  <si>
    <t>8/2016</t>
  </si>
  <si>
    <t>O školských obvodech mateřských škol</t>
  </si>
  <si>
    <t>2017-02-01</t>
  </si>
  <si>
    <t>školské obvody - mateřské školy</t>
  </si>
  <si>
    <t>zákon č. 561/2004 Sb., školský zákon - § 179 odst. 3 a § 178 odst. 2 písm. b)</t>
  </si>
  <si>
    <t>1357908474</t>
  </si>
  <si>
    <t>5/2016</t>
  </si>
  <si>
    <t>Kterou se mění obecně závazná vyhláška č. 4/2002, o zřízení Fondu obnovy památných míst a vyhlídek města Mariánské Lázně</t>
  </si>
  <si>
    <t>2016-11-04</t>
  </si>
  <si>
    <t>4/2002: O zřízení Fondu obnovy památných míst a vyhlídek  města Mariánské Lázně</t>
  </si>
  <si>
    <t>1357902941</t>
  </si>
  <si>
    <t>3/2009</t>
  </si>
  <si>
    <t>Kterou se mění obecně závazná vyhláška č. 6/2008</t>
  </si>
  <si>
    <t>2009-07-15</t>
  </si>
  <si>
    <t>veřejný pořádek - žebrání; veřejný pořádek - jiné</t>
  </si>
  <si>
    <t>zákon č. 128/2000 Sb., o obcích - § 10 písm. a) - žebrání; zákon č. 128/2000 Sb., o obcích - § 10 písm. a) - jiné</t>
  </si>
  <si>
    <t>6/2008: K zabezpečení místních záležitostí veřejného pořádku na veřejných prostranstvích</t>
  </si>
  <si>
    <t>1357898809</t>
  </si>
  <si>
    <t>6/2008</t>
  </si>
  <si>
    <t>K zabezpečení místních záležitostí veřejného pořádku na veřejných prostranstvích</t>
  </si>
  <si>
    <t>2009-01-01</t>
  </si>
  <si>
    <t>veřejný pořádek - žebrání; veřejný pořádek - konzumace alkoholu; veřejný pořádek - jiné</t>
  </si>
  <si>
    <t>zákon č. 128/2000 Sb., o obcích - § 10 písm. a) - žebrání; zákon č. 128/2000 Sb., o obcích - § 10 písm. a) - konzumace alkoholu; zákon č. 128/2000 Sb., o obcích - § 10 písm. a) - jiné</t>
  </si>
  <si>
    <t>3/2009: Kterou se mění obecně závazná vyhláška č. 6/2008; 3/2009: Kterou se mění obecně závazná vyhláška č. 6/2008</t>
  </si>
  <si>
    <t>1357892632</t>
  </si>
  <si>
    <t>1/2008</t>
  </si>
  <si>
    <t>2008-06-01</t>
  </si>
  <si>
    <t>1357889314</t>
  </si>
  <si>
    <t>3/2005</t>
  </si>
  <si>
    <t>Požární řád města Mariánské Lázně</t>
  </si>
  <si>
    <t>2005-10-01</t>
  </si>
  <si>
    <t>požární ochrana - požární řád</t>
  </si>
  <si>
    <t>zákon č. 133/1985 Sb., o požární ochraně - § 29 odst. 1 písm. o) bod 1</t>
  </si>
  <si>
    <t>1357886440</t>
  </si>
  <si>
    <t>1/2003</t>
  </si>
  <si>
    <t>VÝMAZ</t>
  </si>
  <si>
    <t>1357881465</t>
  </si>
  <si>
    <t>4/2002</t>
  </si>
  <si>
    <t>O zřízení Fondu obnovy památných míst a vyhlídek  města Mariánské Lázně</t>
  </si>
  <si>
    <t>2002-12-01</t>
  </si>
  <si>
    <t>1/2008: Kterou se mění obecně závazná vyhláška č. 4/2002, o zřízení Fondu obnovy památných míst a vyhlídek města Mariánské Lázně; 1/2008: Kterou se mění obecně závazná vyhláška č. 4/2002, o zřízení Fondu obnovy památných míst a vyhlídek města Mariánské Lázně; 5/2016: Kterou se mění obecně závazná vyhláška č. 4/2002, o zřízení Fondu obnovy památných míst a vyhlídek města Mariánské Lázně</t>
  </si>
  <si>
    <t>1357874013</t>
  </si>
  <si>
    <t>1/2001</t>
  </si>
  <si>
    <t>O zřízení Fondu veřejné zeleně města Mariánské Lázně</t>
  </si>
  <si>
    <t>2001-03-15</t>
  </si>
  <si>
    <t>1357864601</t>
  </si>
  <si>
    <t>33/1996</t>
  </si>
  <si>
    <t>O městské policii</t>
  </si>
  <si>
    <t>1996-03-01</t>
  </si>
  <si>
    <t>6/2024: kterou se mění obecně závazná vyhláška č. 33/1996, o Městské policii</t>
  </si>
  <si>
    <t>1357841092</t>
  </si>
  <si>
    <t>1/2002</t>
  </si>
  <si>
    <t>O schůdnosti místních komunikací a průjezdních úseků silnic</t>
  </si>
  <si>
    <t>2002-02-05</t>
  </si>
  <si>
    <t>pozemní komunikace - odstranění závad ve schůdnosti</t>
  </si>
  <si>
    <t xml:space="preserve">zákon č. 13/1997 Sb., o pozemních komunikacích - § 27 odst. 7 </t>
  </si>
  <si>
    <t>1357818568</t>
  </si>
  <si>
    <t>11/2010</t>
  </si>
  <si>
    <t>O vymezení úseků místních komunikací IV. třídy (chodníky) na území města Mariánské Lázně, na nichž se pro jejich malý dopravní význam nezajišťuje sjízdnost a schůdnost odstraňováním sněhu a náledí</t>
  </si>
  <si>
    <t>2011-01-10</t>
  </si>
  <si>
    <t>pozemní komunikace - vyznačení neudržovaných úseků</t>
  </si>
  <si>
    <t xml:space="preserve">zákon č. 13/1997 Sb., o pozemních komunikacích - § 27 odst. 5 </t>
  </si>
  <si>
    <t>1357789505</t>
  </si>
  <si>
    <t>2/2019</t>
  </si>
  <si>
    <t>O placeném stání motorových vozidel na místních komunikacích na  území města Mariánské Lázně</t>
  </si>
  <si>
    <t>2019-12-09</t>
  </si>
  <si>
    <t xml:space="preserve">pozemní komunikace - zpoplatnění stání a odstavení </t>
  </si>
  <si>
    <t xml:space="preserve">zákon č. 13/1997 Sb., o pozemních komunikacích - § 23 odst. 1 </t>
  </si>
  <si>
    <t>1357649125</t>
  </si>
  <si>
    <t>4/2016</t>
  </si>
  <si>
    <t>Tržní řád</t>
  </si>
  <si>
    <t>2016-08-26</t>
  </si>
  <si>
    <t>regulace prodeje zboží a nabízení služeb - tržní řád; regulace podomního a pochůzkového prodeje a nabízení služeb</t>
  </si>
  <si>
    <t xml:space="preserve">zákon č. 455/1991 Sb., živnostenský zákon - § 18 odst. 1 ; zákon č. 455/1991 Sb., živnostenský zákon - § 18 odst. 4 </t>
  </si>
  <si>
    <t>1357641072</t>
  </si>
  <si>
    <t>3/2014</t>
  </si>
  <si>
    <t>Lesní hospodářské osnovy</t>
  </si>
  <si>
    <t>2014-07-01</t>
  </si>
  <si>
    <t>1357637323</t>
  </si>
  <si>
    <t>2/2009</t>
  </si>
  <si>
    <t>Nařízení, kterým se mění nařízení č. 2/2005</t>
  </si>
  <si>
    <t>2009-03-15</t>
  </si>
  <si>
    <t>2/2005: o maximálních cenách za nucené odtahy motorových vozidel a vraků, nucené odtahy motorových vozidel po dopravní nehodě a za střežení těchto vozidel</t>
  </si>
  <si>
    <t>1357617376</t>
  </si>
  <si>
    <t>2/2005</t>
  </si>
  <si>
    <t>o maximálních cenách za nucené odtahy motorových vozidel a vraků, nucené odtahy motorových vozidel po dopravní nehodě a za střežení těchto vozidel</t>
  </si>
  <si>
    <t>2005-05-25</t>
  </si>
  <si>
    <t>2/2009: Nařízení, kterým se mění nařízení č. 2/2005; 2/2009: Nařízení, kterým se mění nařízení č. 2/2005</t>
  </si>
  <si>
    <t>1357613916</t>
  </si>
  <si>
    <t>8/2001</t>
  </si>
  <si>
    <t>o vymezení úseku místní komunikace, na kterém se pro jeho malý dopravní význam nezajišťuje sjízdnost a schůdnost odstraňováním sněhu a náledí</t>
  </si>
  <si>
    <t>2001-11-01</t>
  </si>
  <si>
    <t>1357608920</t>
  </si>
  <si>
    <t>1/2024</t>
  </si>
  <si>
    <t>o školských obvodech základních škol</t>
  </si>
  <si>
    <t>2024-04-01</t>
  </si>
  <si>
    <t>školské obvody - základní školy</t>
  </si>
  <si>
    <t>zákon č. 561/2004 Sb., školský zákon - § 178 odst. 2 písm. b)</t>
  </si>
  <si>
    <t>1321909398</t>
  </si>
  <si>
    <t>9/2023</t>
  </si>
  <si>
    <t>o stanovení maximální ceny za pronájem hrobového místa, schránky kolumbária, hřbitovní služby a pronájem smuteční obřadní síně</t>
  </si>
  <si>
    <t>2024-01-01</t>
  </si>
  <si>
    <t>3/2023: o stanovení maximální ceny za pronájem hrobového místa, hřbitovní služby a pronájem smuteční obřadní síně</t>
  </si>
  <si>
    <t>8/2024: O stanovení maximální ceny za pronájem hrobového místa, schránky kolumbária; 8/2024: O stanovení maximální ceny za pronájem hrobového místa, schránky kolumbária</t>
  </si>
  <si>
    <t>1285649415</t>
  </si>
  <si>
    <t>8/2023</t>
  </si>
  <si>
    <t xml:space="preserve">O místním poplatku za odkládání komunálního odpadu z nemovité věci </t>
  </si>
  <si>
    <t>místní poplatek za odkládání komunálního odpadu z nemovité věci</t>
  </si>
  <si>
    <t>zákon č. 565/1990 Sb., o místních poplatcích - § 14 - za odkládání komunálního odpadu z nemovité věci</t>
  </si>
  <si>
    <t>1261958667</t>
  </si>
  <si>
    <t>7/2023</t>
  </si>
  <si>
    <t>O místním poplatku z pobytu</t>
  </si>
  <si>
    <t>místní poplatek z pobytu</t>
  </si>
  <si>
    <t>zákon č. 565/1990 Sb., o místních poplatcích - § 14 - z pobytu</t>
  </si>
  <si>
    <t>1261962356</t>
  </si>
  <si>
    <t>6/2023</t>
  </si>
  <si>
    <t>O místním poplatku za užívání veřejného prostranství</t>
  </si>
  <si>
    <t>místní poplatek za užívání veřejného prostranství</t>
  </si>
  <si>
    <t>zákon č. 565/1990 Sb., o místních poplatcích - § 14 - za užívání veřejného prostranství</t>
  </si>
  <si>
    <t>1261964915</t>
  </si>
  <si>
    <t>5/2023</t>
  </si>
  <si>
    <t>O místním poplatku za povolení k vjezdu s motorovým vozidlem do vybraných míst a částí měst</t>
  </si>
  <si>
    <t>místní poplatek za povolení k vjezdu</t>
  </si>
  <si>
    <t>zákon č. 565/1990 Sb., o místních poplatcích - § 14 - za povolení k vjezdu</t>
  </si>
  <si>
    <t>1261966968</t>
  </si>
  <si>
    <t>4/2023</t>
  </si>
  <si>
    <t>O zrušení některých nařízení města</t>
  </si>
  <si>
    <t>2023-11-01</t>
  </si>
  <si>
    <t>ústavní zákon č. 1/1993 Sb., Ústava České republiky - čl. 79 odst. 3 - zrušovací nařízení</t>
  </si>
  <si>
    <t>1255956868</t>
  </si>
  <si>
    <t>3/2023</t>
  </si>
  <si>
    <t>o stanovení maximální ceny za pronájem hrobového místa, hřbitovní služby a pronájem smuteční obřadní síně</t>
  </si>
  <si>
    <t>2023-10-01</t>
  </si>
  <si>
    <t>1/2023: o stanovení maximální ceny za pronájem hrobového místa, hřbitovní služby a pronájem smuteční obřadní síně</t>
  </si>
  <si>
    <t>1244707156</t>
  </si>
  <si>
    <t>2/2023</t>
  </si>
  <si>
    <t>o stanovení koeficientů pro výpočet daně z nemovitých věcí</t>
  </si>
  <si>
    <t>daň z nemovitých věcí - koeficient u pozemků; daň z nemovitých věcí - koeficient u staveb a jednotek; daň z nemovitých věcí - koeficient u staveb a jednotek; daň z nemovitých věcí - místní koeficient</t>
  </si>
  <si>
    <t>zákon č. 338/1992 Sb., o dani z nemovitých věcí - § 6 odst. 4 písm. b); zákon č. 338/1992 Sb., o dani z nemovitých věcí - § 11 odst. 3 písm. a)  ; zákon č. 338/1992 Sb., o dani z nemovitých věcí - § 11 odst. 3 písm. b)  ; zákon č. 338/1992 Sb., o dani z nemovitých věcí - § 12</t>
  </si>
  <si>
    <t>3/2024: o stanovení koeficientů daně z nemovitých věcí; 3/2024: o stanovení koeficientů daně z nemovitých věcí</t>
  </si>
  <si>
    <t>1244701705</t>
  </si>
  <si>
    <t>1/2023</t>
  </si>
  <si>
    <t>2023-07-01</t>
  </si>
  <si>
    <t>3/2023: o stanovení maximální ceny za pronájem hrobového místa, hřbitovní služby a pronájem smuteční obřadní síně; 3/2023: o stanovení maximální ceny za pronájem hrobového místa, hřbitovní služby a pronájem smuteční obřadní síně</t>
  </si>
  <si>
    <t>1209194175</t>
  </si>
  <si>
    <t>1/2022</t>
  </si>
  <si>
    <t>2023-01-01</t>
  </si>
  <si>
    <t>4/2024: o Fondu z pobytu</t>
  </si>
  <si>
    <t>1084128285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</si>
</sst>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44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23.7109375" customWidth="1"/>
    <col min="2" max="2" width="10.7109375" customWidth="1"/>
    <col min="3" max="3" width="9.7109375" customWidth="1"/>
    <col min="4" max="4" width="18.7109375" customWidth="1"/>
    <col min="5" max="5" width="9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70.7109375" customWidth="1"/>
    <col min="14" max="14" width="70.7109375" customWidth="1"/>
    <col min="15" max="15" width="70.7109375" customWidth="1"/>
    <col min="16" max="16" width="70.7109375" customWidth="1"/>
    <col min="17" max="17" width="70.7109375" customWidth="1"/>
    <col min="18" max="18" width="70.7109375" customWidth="1"/>
    <col min="19" max="19" width="10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46070</v>
      </c>
      <c r="I2" s="1">
        <v>46071.46967311822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HYPERLINK("https://sbirkapp.gov.cz/detail/SPP42DERYUEZKCKW", "https://sbirkapp.gov.cz/detail/SPP42DERYUEZKCKW")</f>
        <v>0</v>
      </c>
      <c r="V2" t="s">
        <v>35</v>
      </c>
      <c r="W2">
        <v>2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46014</v>
      </c>
      <c r="I3" s="1">
        <v>46022.40164509767</v>
      </c>
      <c r="J3" t="s">
        <v>38</v>
      </c>
      <c r="K3" t="s">
        <v>31</v>
      </c>
      <c r="M3" t="s">
        <v>39</v>
      </c>
      <c r="N3" t="s">
        <v>40</v>
      </c>
      <c r="R3" t="s">
        <v>41</v>
      </c>
      <c r="S3" t="b">
        <v>0</v>
      </c>
      <c r="T3" s="1">
        <v>46071</v>
      </c>
      <c r="U3" s="2">
        <f>HYPERLINK("https://sbirkapp.gov.cz/detail/SPPFN7BKSXFBLK6M", "https://sbirkapp.gov.cz/detail/SPPFN7BKSXFBLK6M")</f>
        <v>0</v>
      </c>
      <c r="V3" t="s">
        <v>42</v>
      </c>
      <c r="W3">
        <v>2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43</v>
      </c>
      <c r="F4" t="s">
        <v>44</v>
      </c>
      <c r="G4" t="s">
        <v>45</v>
      </c>
      <c r="H4" s="1">
        <v>45699</v>
      </c>
      <c r="I4" s="1">
        <v>45705.49790410956</v>
      </c>
      <c r="J4" t="s">
        <v>46</v>
      </c>
      <c r="K4" t="s">
        <v>31</v>
      </c>
      <c r="M4" t="s">
        <v>47</v>
      </c>
      <c r="N4" t="s">
        <v>48</v>
      </c>
      <c r="P4" t="s">
        <v>49</v>
      </c>
      <c r="S4" t="b">
        <v>1</v>
      </c>
      <c r="U4" s="2">
        <f>HYPERLINK("https://sbirkapp.gov.cz/detail/SPPRFAZWC3KIW4BM", "https://sbirkapp.gov.cz/detail/SPPRFAZWC3KIW4BM")</f>
        <v>0</v>
      </c>
      <c r="V4" t="s">
        <v>50</v>
      </c>
      <c r="W4">
        <v>2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51</v>
      </c>
      <c r="F5" t="s">
        <v>28</v>
      </c>
      <c r="G5" t="s">
        <v>52</v>
      </c>
      <c r="H5" s="1">
        <v>45608</v>
      </c>
      <c r="I5" s="1">
        <v>45618.61360760566</v>
      </c>
      <c r="J5" t="s">
        <v>53</v>
      </c>
      <c r="K5" t="s">
        <v>31</v>
      </c>
      <c r="M5" t="s">
        <v>54</v>
      </c>
      <c r="N5" t="s">
        <v>55</v>
      </c>
      <c r="P5" t="s">
        <v>56</v>
      </c>
      <c r="R5" t="s">
        <v>57</v>
      </c>
      <c r="S5" t="s">
        <v>58</v>
      </c>
      <c r="T5" t="s">
        <v>59</v>
      </c>
      <c r="U5" s="2">
        <f>HYPERLINK("https://sbirkapp.gov.cz/detail/SPPFIR2HMERRV3CK", "https://sbirkapp.gov.cz/detail/SPPFIR2HMERRV3CK")</f>
        <v>0</v>
      </c>
      <c r="V5" t="s">
        <v>60</v>
      </c>
      <c r="W5">
        <v>2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61</v>
      </c>
      <c r="F6" t="s">
        <v>44</v>
      </c>
      <c r="G6" t="s">
        <v>62</v>
      </c>
      <c r="H6" s="1">
        <v>45552</v>
      </c>
      <c r="I6" s="1">
        <v>45553.67761967066</v>
      </c>
      <c r="J6" t="s">
        <v>63</v>
      </c>
      <c r="K6" t="s">
        <v>31</v>
      </c>
      <c r="M6" t="s">
        <v>64</v>
      </c>
      <c r="N6" t="s">
        <v>65</v>
      </c>
      <c r="P6" t="s">
        <v>66</v>
      </c>
      <c r="S6" t="b">
        <v>1</v>
      </c>
      <c r="U6" s="2">
        <f>HYPERLINK("https://sbirkapp.gov.cz/detail/SPPBB6ALAP7L3KWC", "https://sbirkapp.gov.cz/detail/SPPBB6ALAP7L3KWC")</f>
        <v>0</v>
      </c>
      <c r="V6" t="s">
        <v>67</v>
      </c>
      <c r="W6">
        <v>2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68</v>
      </c>
      <c r="F7" t="s">
        <v>44</v>
      </c>
      <c r="G7" t="s">
        <v>69</v>
      </c>
      <c r="H7" s="1">
        <v>45542</v>
      </c>
      <c r="I7" s="1">
        <v>45553.67559480311</v>
      </c>
      <c r="J7" t="s">
        <v>63</v>
      </c>
      <c r="K7" t="s">
        <v>31</v>
      </c>
      <c r="M7" t="s">
        <v>70</v>
      </c>
      <c r="N7" t="s">
        <v>71</v>
      </c>
      <c r="O7" t="s">
        <v>72</v>
      </c>
      <c r="S7" t="b">
        <v>1</v>
      </c>
      <c r="U7" s="2">
        <f>HYPERLINK("https://sbirkapp.gov.cz/detail/SPPG35PELYD7QMF2", "https://sbirkapp.gov.cz/detail/SPPG35PELYD7QMF2")</f>
        <v>0</v>
      </c>
      <c r="V7" t="s">
        <v>73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74</v>
      </c>
      <c r="F8" t="s">
        <v>44</v>
      </c>
      <c r="G8" t="s">
        <v>75</v>
      </c>
      <c r="H8" s="1">
        <v>45468</v>
      </c>
      <c r="I8" s="1">
        <v>45469.55758407433</v>
      </c>
      <c r="J8" t="s">
        <v>76</v>
      </c>
      <c r="K8" t="s">
        <v>31</v>
      </c>
      <c r="M8" t="s">
        <v>77</v>
      </c>
      <c r="N8" t="s">
        <v>78</v>
      </c>
      <c r="P8" t="s">
        <v>79</v>
      </c>
      <c r="R8" t="s">
        <v>80</v>
      </c>
      <c r="S8" t="b">
        <v>0</v>
      </c>
      <c r="T8" s="1">
        <v>45717</v>
      </c>
      <c r="U8" s="2">
        <f>HYPERLINK("https://sbirkapp.gov.cz/detail/SPPFRUN3PTZWL3NC", "https://sbirkapp.gov.cz/detail/SPPFRUN3PTZWL3NC")</f>
        <v>0</v>
      </c>
      <c r="V8" t="s">
        <v>81</v>
      </c>
      <c r="W8">
        <v>2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82</v>
      </c>
      <c r="F9" t="s">
        <v>44</v>
      </c>
      <c r="G9" t="s">
        <v>83</v>
      </c>
      <c r="H9" s="1">
        <v>45468</v>
      </c>
      <c r="I9" s="1">
        <v>45469.54499460411</v>
      </c>
      <c r="J9" t="s">
        <v>84</v>
      </c>
      <c r="K9" t="s">
        <v>31</v>
      </c>
      <c r="M9" t="s">
        <v>39</v>
      </c>
      <c r="N9" t="s">
        <v>85</v>
      </c>
      <c r="P9" t="s">
        <v>86</v>
      </c>
      <c r="S9" t="b">
        <v>1</v>
      </c>
      <c r="U9" s="2">
        <f>HYPERLINK("https://sbirkapp.gov.cz/detail/SPPJ2W6P7CWXHNXQ", "https://sbirkapp.gov.cz/detail/SPPJ2W6P7CWXHNXQ")</f>
        <v>0</v>
      </c>
      <c r="V9" t="s">
        <v>87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88</v>
      </c>
      <c r="F10" t="s">
        <v>44</v>
      </c>
      <c r="G10" t="s">
        <v>89</v>
      </c>
      <c r="H10" s="1">
        <v>45468</v>
      </c>
      <c r="I10" s="1">
        <v>45469.54078994359</v>
      </c>
      <c r="J10" t="s">
        <v>53</v>
      </c>
      <c r="K10" t="s">
        <v>31</v>
      </c>
      <c r="M10" t="s">
        <v>90</v>
      </c>
      <c r="N10" t="s">
        <v>91</v>
      </c>
      <c r="P10" t="s">
        <v>92</v>
      </c>
      <c r="S10" t="b">
        <v>1</v>
      </c>
      <c r="U10" s="2">
        <f>HYPERLINK("https://sbirkapp.gov.cz/detail/SPPJSPNVRF3UPOV4", "https://sbirkapp.gov.cz/detail/SPPJSPNVRF3UPOV4")</f>
        <v>0</v>
      </c>
      <c r="V10" t="s">
        <v>93</v>
      </c>
      <c r="W10">
        <v>2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94</v>
      </c>
      <c r="F11" t="s">
        <v>28</v>
      </c>
      <c r="G11" t="s">
        <v>95</v>
      </c>
      <c r="H11" s="1">
        <v>45454</v>
      </c>
      <c r="I11" s="1">
        <v>45455.71752411658</v>
      </c>
      <c r="J11" t="s">
        <v>76</v>
      </c>
      <c r="K11" t="s">
        <v>31</v>
      </c>
      <c r="M11" t="s">
        <v>32</v>
      </c>
      <c r="N11" t="s">
        <v>33</v>
      </c>
      <c r="S11" t="b">
        <v>1</v>
      </c>
      <c r="U11" s="2">
        <f>HYPERLINK("https://sbirkapp.gov.cz/detail/SPPDBV7FOAUG33UM", "https://sbirkapp.gov.cz/detail/SPPDBV7FOAUG33UM")</f>
        <v>0</v>
      </c>
      <c r="V11" t="s">
        <v>96</v>
      </c>
      <c r="W11">
        <v>1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97</v>
      </c>
      <c r="F12" t="s">
        <v>44</v>
      </c>
      <c r="G12" t="s">
        <v>98</v>
      </c>
      <c r="H12" s="1">
        <v>44483</v>
      </c>
      <c r="I12" s="1">
        <v>45426.35481294185</v>
      </c>
      <c r="J12" t="s">
        <v>99</v>
      </c>
      <c r="K12" t="s">
        <v>100</v>
      </c>
      <c r="L12" s="1">
        <v>44483</v>
      </c>
      <c r="M12" t="s">
        <v>101</v>
      </c>
      <c r="N12" t="s">
        <v>102</v>
      </c>
      <c r="P12" t="s">
        <v>103</v>
      </c>
      <c r="S12" t="b">
        <v>1</v>
      </c>
      <c r="U12" s="2">
        <f>HYPERLINK("https://sbirkapp.gov.cz/detail/SPP3EBQRRP2PL5SK", "https://sbirkapp.gov.cz/detail/SPP3EBQRRP2PL5SK")</f>
        <v>0</v>
      </c>
      <c r="V12" t="s">
        <v>104</v>
      </c>
      <c r="W12">
        <v>2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105</v>
      </c>
      <c r="F13" t="s">
        <v>44</v>
      </c>
      <c r="G13" t="s">
        <v>45</v>
      </c>
      <c r="H13" s="1">
        <v>43972</v>
      </c>
      <c r="I13" s="1">
        <v>45426.3521766651</v>
      </c>
      <c r="J13" t="s">
        <v>106</v>
      </c>
      <c r="K13" t="s">
        <v>100</v>
      </c>
      <c r="L13" s="1">
        <v>43972</v>
      </c>
      <c r="M13" t="s">
        <v>107</v>
      </c>
      <c r="N13" t="s">
        <v>108</v>
      </c>
      <c r="R13" t="s">
        <v>109</v>
      </c>
      <c r="S13" t="b">
        <v>0</v>
      </c>
      <c r="T13" s="1">
        <v>45474</v>
      </c>
      <c r="U13" s="2">
        <f>HYPERLINK("https://sbirkapp.gov.cz/detail/SPPLQIY7XFAEBQPW", "https://sbirkapp.gov.cz/detail/SPPLQIY7XFAEBQPW")</f>
        <v>0</v>
      </c>
      <c r="V13" t="s">
        <v>110</v>
      </c>
      <c r="W13">
        <v>2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111</v>
      </c>
      <c r="F14" t="s">
        <v>44</v>
      </c>
      <c r="G14" t="s">
        <v>112</v>
      </c>
      <c r="H14" s="1">
        <v>43747</v>
      </c>
      <c r="I14" s="1">
        <v>45426.35006300336</v>
      </c>
      <c r="J14" t="s">
        <v>113</v>
      </c>
      <c r="K14" t="s">
        <v>100</v>
      </c>
      <c r="L14" s="1">
        <v>43747</v>
      </c>
      <c r="M14" t="s">
        <v>101</v>
      </c>
      <c r="N14" t="s">
        <v>102</v>
      </c>
      <c r="R14" t="s">
        <v>114</v>
      </c>
      <c r="S14" t="b">
        <v>0</v>
      </c>
      <c r="T14" s="1">
        <v>44562</v>
      </c>
      <c r="U14" s="2">
        <f>HYPERLINK("https://sbirkapp.gov.cz/detail/SPPRDAXDXYLMKPG6", "https://sbirkapp.gov.cz/detail/SPPRDAXDXYLMKPG6")</f>
        <v>0</v>
      </c>
      <c r="V14" t="s">
        <v>115</v>
      </c>
      <c r="W14">
        <v>1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116</v>
      </c>
      <c r="F15" t="s">
        <v>44</v>
      </c>
      <c r="G15" t="s">
        <v>117</v>
      </c>
      <c r="H15" s="1">
        <v>42999</v>
      </c>
      <c r="I15" s="1">
        <v>45425.72126950091</v>
      </c>
      <c r="J15" t="s">
        <v>118</v>
      </c>
      <c r="K15" t="s">
        <v>100</v>
      </c>
      <c r="L15" s="1">
        <v>42999</v>
      </c>
      <c r="M15" t="s">
        <v>39</v>
      </c>
      <c r="N15" t="s">
        <v>85</v>
      </c>
      <c r="R15" t="s">
        <v>119</v>
      </c>
      <c r="S15" t="b">
        <v>0</v>
      </c>
      <c r="T15" s="1">
        <v>45568</v>
      </c>
      <c r="U15" s="2">
        <f>HYPERLINK("https://sbirkapp.gov.cz/detail/SPPRZBA5N2OIXUOO", "https://sbirkapp.gov.cz/detail/SPPRZBA5N2OIXUOO")</f>
        <v>0</v>
      </c>
      <c r="V15" t="s">
        <v>120</v>
      </c>
      <c r="W15">
        <v>1</v>
      </c>
    </row>
    <row r="16" spans="1:23">
      <c r="A16" t="s">
        <v>23</v>
      </c>
      <c r="B16" t="s">
        <v>24</v>
      </c>
      <c r="C16" t="s">
        <v>25</v>
      </c>
      <c r="D16" t="s">
        <v>26</v>
      </c>
      <c r="E16" t="s">
        <v>121</v>
      </c>
      <c r="F16" t="s">
        <v>44</v>
      </c>
      <c r="G16" t="s">
        <v>122</v>
      </c>
      <c r="H16" s="1">
        <v>42726</v>
      </c>
      <c r="I16" s="1">
        <v>45425.71950062587</v>
      </c>
      <c r="J16" t="s">
        <v>123</v>
      </c>
      <c r="K16" t="s">
        <v>100</v>
      </c>
      <c r="L16" s="1">
        <v>42726</v>
      </c>
      <c r="M16" t="s">
        <v>124</v>
      </c>
      <c r="N16" t="s">
        <v>125</v>
      </c>
      <c r="S16" t="b">
        <v>1</v>
      </c>
      <c r="U16" s="2">
        <f>HYPERLINK("https://sbirkapp.gov.cz/detail/SPPMQBBHSJGS3JKM", "https://sbirkapp.gov.cz/detail/SPPMQBBHSJGS3JKM")</f>
        <v>0</v>
      </c>
      <c r="V16" t="s">
        <v>126</v>
      </c>
      <c r="W16">
        <v>1</v>
      </c>
    </row>
    <row r="17" spans="1:23">
      <c r="A17" t="s">
        <v>23</v>
      </c>
      <c r="B17" t="s">
        <v>24</v>
      </c>
      <c r="C17" t="s">
        <v>25</v>
      </c>
      <c r="D17" t="s">
        <v>26</v>
      </c>
      <c r="E17" t="s">
        <v>127</v>
      </c>
      <c r="F17" t="s">
        <v>44</v>
      </c>
      <c r="G17" t="s">
        <v>128</v>
      </c>
      <c r="H17" s="1">
        <v>42663</v>
      </c>
      <c r="I17" s="1">
        <v>45425.71213986786</v>
      </c>
      <c r="J17" t="s">
        <v>129</v>
      </c>
      <c r="K17" t="s">
        <v>100</v>
      </c>
      <c r="L17" s="1">
        <v>42663</v>
      </c>
      <c r="M17" t="s">
        <v>39</v>
      </c>
      <c r="N17" t="s">
        <v>85</v>
      </c>
      <c r="O17" t="s">
        <v>130</v>
      </c>
      <c r="R17" t="s">
        <v>119</v>
      </c>
      <c r="S17" t="b">
        <v>0</v>
      </c>
      <c r="T17" s="1">
        <v>45568</v>
      </c>
      <c r="U17" s="2">
        <f>HYPERLINK("https://sbirkapp.gov.cz/detail/SPPBRDMKBSTLAM2M", "https://sbirkapp.gov.cz/detail/SPPBRDMKBSTLAM2M")</f>
        <v>0</v>
      </c>
      <c r="V17" t="s">
        <v>131</v>
      </c>
      <c r="W17">
        <v>1</v>
      </c>
    </row>
    <row r="18" spans="1:23">
      <c r="A18" t="s">
        <v>23</v>
      </c>
      <c r="B18" t="s">
        <v>24</v>
      </c>
      <c r="C18" t="s">
        <v>25</v>
      </c>
      <c r="D18" t="s">
        <v>26</v>
      </c>
      <c r="E18" t="s">
        <v>132</v>
      </c>
      <c r="F18" t="s">
        <v>44</v>
      </c>
      <c r="G18" t="s">
        <v>133</v>
      </c>
      <c r="H18" s="1">
        <v>39981</v>
      </c>
      <c r="I18" s="1">
        <v>45425.70950413067</v>
      </c>
      <c r="J18" t="s">
        <v>134</v>
      </c>
      <c r="K18" t="s">
        <v>100</v>
      </c>
      <c r="L18" s="1">
        <v>39981</v>
      </c>
      <c r="M18" t="s">
        <v>135</v>
      </c>
      <c r="N18" t="s">
        <v>136</v>
      </c>
      <c r="O18" t="s">
        <v>137</v>
      </c>
      <c r="R18" t="s">
        <v>80</v>
      </c>
      <c r="S18" t="b">
        <v>0</v>
      </c>
      <c r="T18" s="1">
        <v>45717</v>
      </c>
      <c r="U18" s="2">
        <f>HYPERLINK("https://sbirkapp.gov.cz/detail/SPPHQ6EMDYD3M4JQ", "https://sbirkapp.gov.cz/detail/SPPHQ6EMDYD3M4JQ")</f>
        <v>0</v>
      </c>
      <c r="V18" t="s">
        <v>138</v>
      </c>
      <c r="W18">
        <v>2</v>
      </c>
    </row>
    <row r="19" spans="1:23">
      <c r="A19" t="s">
        <v>23</v>
      </c>
      <c r="B19" t="s">
        <v>24</v>
      </c>
      <c r="C19" t="s">
        <v>25</v>
      </c>
      <c r="D19" t="s">
        <v>26</v>
      </c>
      <c r="E19" t="s">
        <v>139</v>
      </c>
      <c r="F19" t="s">
        <v>44</v>
      </c>
      <c r="G19" t="s">
        <v>140</v>
      </c>
      <c r="H19" s="1">
        <v>39793</v>
      </c>
      <c r="I19" s="1">
        <v>45425.70373200006</v>
      </c>
      <c r="J19" t="s">
        <v>141</v>
      </c>
      <c r="K19" t="s">
        <v>100</v>
      </c>
      <c r="L19" s="1">
        <v>39793</v>
      </c>
      <c r="M19" t="s">
        <v>142</v>
      </c>
      <c r="N19" t="s">
        <v>143</v>
      </c>
      <c r="Q19" t="s">
        <v>144</v>
      </c>
      <c r="R19" t="s">
        <v>80</v>
      </c>
      <c r="S19" t="b">
        <v>0</v>
      </c>
      <c r="T19" s="1">
        <v>45717</v>
      </c>
      <c r="U19" s="2">
        <f>HYPERLINK("https://sbirkapp.gov.cz/detail/SPP44UFOESRDZIGS", "https://sbirkapp.gov.cz/detail/SPP44UFOESRDZIGS")</f>
        <v>0</v>
      </c>
      <c r="V19" t="s">
        <v>145</v>
      </c>
      <c r="W19">
        <v>3</v>
      </c>
    </row>
    <row r="20" spans="1:23">
      <c r="A20" t="s">
        <v>23</v>
      </c>
      <c r="B20" t="s">
        <v>24</v>
      </c>
      <c r="C20" t="s">
        <v>25</v>
      </c>
      <c r="D20" t="s">
        <v>26</v>
      </c>
      <c r="E20" t="s">
        <v>146</v>
      </c>
      <c r="F20" t="s">
        <v>44</v>
      </c>
      <c r="G20" t="s">
        <v>128</v>
      </c>
      <c r="H20" s="1">
        <v>39573</v>
      </c>
      <c r="I20" s="1">
        <v>45425.70162048106</v>
      </c>
      <c r="J20" t="s">
        <v>147</v>
      </c>
      <c r="K20" t="s">
        <v>100</v>
      </c>
      <c r="L20" s="1">
        <v>39573</v>
      </c>
      <c r="M20" t="s">
        <v>39</v>
      </c>
      <c r="N20" t="s">
        <v>85</v>
      </c>
      <c r="O20" t="s">
        <v>130</v>
      </c>
      <c r="S20" t="b">
        <v>1</v>
      </c>
      <c r="U20" s="2">
        <f>HYPERLINK("https://sbirkapp.gov.cz/detail/SPPLMI7CI4IDHMCC", "https://sbirkapp.gov.cz/detail/SPPLMI7CI4IDHMCC")</f>
        <v>0</v>
      </c>
      <c r="V20" t="s">
        <v>148</v>
      </c>
      <c r="W20">
        <v>2</v>
      </c>
    </row>
    <row r="21" spans="1:23">
      <c r="A21" t="s">
        <v>23</v>
      </c>
      <c r="B21" t="s">
        <v>24</v>
      </c>
      <c r="C21" t="s">
        <v>25</v>
      </c>
      <c r="D21" t="s">
        <v>26</v>
      </c>
      <c r="E21" t="s">
        <v>149</v>
      </c>
      <c r="F21" t="s">
        <v>44</v>
      </c>
      <c r="G21" t="s">
        <v>150</v>
      </c>
      <c r="H21" s="1">
        <v>38609</v>
      </c>
      <c r="I21" s="1">
        <v>45425.69898564281</v>
      </c>
      <c r="J21" t="s">
        <v>151</v>
      </c>
      <c r="K21" t="s">
        <v>100</v>
      </c>
      <c r="L21" s="1">
        <v>38609</v>
      </c>
      <c r="M21" t="s">
        <v>152</v>
      </c>
      <c r="N21" t="s">
        <v>153</v>
      </c>
      <c r="S21" t="b">
        <v>1</v>
      </c>
      <c r="U21" s="2">
        <f>HYPERLINK("https://sbirkapp.gov.cz/detail/SPP6B5CWRECW4E42", "https://sbirkapp.gov.cz/detail/SPP6B5CWRECW4E42")</f>
        <v>0</v>
      </c>
      <c r="V21" t="s">
        <v>154</v>
      </c>
      <c r="W21">
        <v>2</v>
      </c>
    </row>
    <row r="22" spans="1:23">
      <c r="A22" t="s">
        <v>23</v>
      </c>
      <c r="B22" t="s">
        <v>24</v>
      </c>
      <c r="C22" t="s">
        <v>25</v>
      </c>
      <c r="D22" t="s">
        <v>26</v>
      </c>
      <c r="E22" t="s">
        <v>155</v>
      </c>
      <c r="F22" t="s">
        <v>156</v>
      </c>
      <c r="G22" t="s">
        <v>59</v>
      </c>
      <c r="H22" t="s">
        <v>59</v>
      </c>
      <c r="I22" t="s">
        <v>59</v>
      </c>
      <c r="J22" t="s">
        <v>59</v>
      </c>
      <c r="K22" t="s">
        <v>59</v>
      </c>
      <c r="L22" t="s">
        <v>59</v>
      </c>
      <c r="M22" t="s">
        <v>59</v>
      </c>
      <c r="N22" t="s">
        <v>59</v>
      </c>
      <c r="O22" t="s">
        <v>59</v>
      </c>
      <c r="P22" t="s">
        <v>59</v>
      </c>
      <c r="Q22" t="s">
        <v>59</v>
      </c>
      <c r="R22" t="s">
        <v>59</v>
      </c>
      <c r="S22" t="s">
        <v>59</v>
      </c>
      <c r="T22" t="s">
        <v>59</v>
      </c>
      <c r="U22" t="s">
        <v>59</v>
      </c>
      <c r="V22" t="s">
        <v>157</v>
      </c>
      <c r="W22">
        <v>1</v>
      </c>
    </row>
    <row r="23" spans="1:23">
      <c r="A23" t="s">
        <v>23</v>
      </c>
      <c r="B23" t="s">
        <v>24</v>
      </c>
      <c r="C23" t="s">
        <v>25</v>
      </c>
      <c r="D23" t="s">
        <v>26</v>
      </c>
      <c r="E23" t="s">
        <v>158</v>
      </c>
      <c r="F23" t="s">
        <v>44</v>
      </c>
      <c r="G23" t="s">
        <v>159</v>
      </c>
      <c r="H23" s="1">
        <v>37565</v>
      </c>
      <c r="I23" s="1">
        <v>45425.6916044219</v>
      </c>
      <c r="J23" t="s">
        <v>160</v>
      </c>
      <c r="K23" t="s">
        <v>100</v>
      </c>
      <c r="L23" s="1">
        <v>37565</v>
      </c>
      <c r="M23" t="s">
        <v>39</v>
      </c>
      <c r="N23" t="s">
        <v>85</v>
      </c>
      <c r="Q23" t="s">
        <v>161</v>
      </c>
      <c r="R23" t="s">
        <v>119</v>
      </c>
      <c r="S23" t="b">
        <v>0</v>
      </c>
      <c r="T23" s="1">
        <v>45568</v>
      </c>
      <c r="U23" s="2">
        <f>HYPERLINK("https://sbirkapp.gov.cz/detail/SPPCNBGUBXKE2CJU", "https://sbirkapp.gov.cz/detail/SPPCNBGUBXKE2CJU")</f>
        <v>0</v>
      </c>
      <c r="V23" t="s">
        <v>162</v>
      </c>
      <c r="W23">
        <v>1</v>
      </c>
    </row>
    <row r="24" spans="1:23">
      <c r="A24" t="s">
        <v>23</v>
      </c>
      <c r="B24" t="s">
        <v>24</v>
      </c>
      <c r="C24" t="s">
        <v>25</v>
      </c>
      <c r="D24" t="s">
        <v>26</v>
      </c>
      <c r="E24" t="s">
        <v>163</v>
      </c>
      <c r="F24" t="s">
        <v>44</v>
      </c>
      <c r="G24" t="s">
        <v>164</v>
      </c>
      <c r="H24" s="1">
        <v>36942</v>
      </c>
      <c r="I24" s="1">
        <v>45425.68269539722</v>
      </c>
      <c r="J24" t="s">
        <v>165</v>
      </c>
      <c r="K24" t="s">
        <v>100</v>
      </c>
      <c r="L24" s="1">
        <v>36942</v>
      </c>
      <c r="M24" t="s">
        <v>39</v>
      </c>
      <c r="N24" t="s">
        <v>85</v>
      </c>
      <c r="S24" t="b">
        <v>1</v>
      </c>
      <c r="U24" s="2">
        <f>HYPERLINK("https://sbirkapp.gov.cz/detail/SPPENLR3KJHXY25S", "https://sbirkapp.gov.cz/detail/SPPENLR3KJHXY25S")</f>
        <v>0</v>
      </c>
      <c r="V24" t="s">
        <v>166</v>
      </c>
      <c r="W24">
        <v>1</v>
      </c>
    </row>
    <row r="25" spans="1:23">
      <c r="A25" t="s">
        <v>23</v>
      </c>
      <c r="B25" t="s">
        <v>24</v>
      </c>
      <c r="C25" t="s">
        <v>25</v>
      </c>
      <c r="D25" t="s">
        <v>26</v>
      </c>
      <c r="E25" t="s">
        <v>167</v>
      </c>
      <c r="F25" t="s">
        <v>44</v>
      </c>
      <c r="G25" t="s">
        <v>168</v>
      </c>
      <c r="H25" s="1">
        <v>35109</v>
      </c>
      <c r="I25" s="1">
        <v>45425.66591231865</v>
      </c>
      <c r="J25" t="s">
        <v>169</v>
      </c>
      <c r="K25" t="s">
        <v>100</v>
      </c>
      <c r="L25" s="1">
        <v>35109</v>
      </c>
      <c r="M25" t="s">
        <v>70</v>
      </c>
      <c r="N25" t="s">
        <v>71</v>
      </c>
      <c r="Q25" t="s">
        <v>170</v>
      </c>
      <c r="S25" t="b">
        <v>1</v>
      </c>
      <c r="U25" s="2">
        <f>HYPERLINK("https://sbirkapp.gov.cz/detail/SPP4OXVCQTKAO7DY", "https://sbirkapp.gov.cz/detail/SPP4OXVCQTKAO7DY")</f>
        <v>0</v>
      </c>
      <c r="V25" t="s">
        <v>171</v>
      </c>
      <c r="W25">
        <v>1</v>
      </c>
    </row>
    <row r="26" spans="1:23">
      <c r="A26" t="s">
        <v>23</v>
      </c>
      <c r="B26" t="s">
        <v>24</v>
      </c>
      <c r="C26" t="s">
        <v>25</v>
      </c>
      <c r="D26" t="s">
        <v>26</v>
      </c>
      <c r="E26" t="s">
        <v>172</v>
      </c>
      <c r="F26" t="s">
        <v>28</v>
      </c>
      <c r="G26" t="s">
        <v>173</v>
      </c>
      <c r="H26" s="1">
        <v>37271</v>
      </c>
      <c r="I26" s="1">
        <v>45425.64545153488</v>
      </c>
      <c r="J26" t="s">
        <v>174</v>
      </c>
      <c r="K26" t="s">
        <v>100</v>
      </c>
      <c r="L26" s="1">
        <v>37271</v>
      </c>
      <c r="M26" t="s">
        <v>175</v>
      </c>
      <c r="N26" t="s">
        <v>176</v>
      </c>
      <c r="S26" t="b">
        <v>1</v>
      </c>
      <c r="U26" s="2">
        <f>HYPERLINK("https://sbirkapp.gov.cz/detail/SPPVTUF5542SIHCW", "https://sbirkapp.gov.cz/detail/SPPVTUF5542SIHCW")</f>
        <v>0</v>
      </c>
      <c r="V26" t="s">
        <v>177</v>
      </c>
      <c r="W26">
        <v>1</v>
      </c>
    </row>
    <row r="27" spans="1:23">
      <c r="A27" t="s">
        <v>23</v>
      </c>
      <c r="B27" t="s">
        <v>24</v>
      </c>
      <c r="C27" t="s">
        <v>25</v>
      </c>
      <c r="D27" t="s">
        <v>26</v>
      </c>
      <c r="E27" t="s">
        <v>178</v>
      </c>
      <c r="F27" t="s">
        <v>28</v>
      </c>
      <c r="G27" t="s">
        <v>179</v>
      </c>
      <c r="H27" s="1">
        <v>40535</v>
      </c>
      <c r="I27" s="1">
        <v>45425.62338653539</v>
      </c>
      <c r="J27" t="s">
        <v>180</v>
      </c>
      <c r="K27" t="s">
        <v>100</v>
      </c>
      <c r="L27" s="1">
        <v>40535</v>
      </c>
      <c r="M27" t="s">
        <v>181</v>
      </c>
      <c r="N27" t="s">
        <v>182</v>
      </c>
      <c r="S27" t="b">
        <v>1</v>
      </c>
      <c r="U27" s="2">
        <f>HYPERLINK("https://sbirkapp.gov.cz/detail/SPPJHNWPWGYQFNBY", "https://sbirkapp.gov.cz/detail/SPPJHNWPWGYQFNBY")</f>
        <v>0</v>
      </c>
      <c r="V27" t="s">
        <v>183</v>
      </c>
      <c r="W27">
        <v>1</v>
      </c>
    </row>
    <row r="28" spans="1:23">
      <c r="A28" t="s">
        <v>23</v>
      </c>
      <c r="B28" t="s">
        <v>24</v>
      </c>
      <c r="C28" t="s">
        <v>25</v>
      </c>
      <c r="D28" t="s">
        <v>26</v>
      </c>
      <c r="E28" t="s">
        <v>184</v>
      </c>
      <c r="F28" t="s">
        <v>28</v>
      </c>
      <c r="G28" t="s">
        <v>185</v>
      </c>
      <c r="H28" s="1">
        <v>43788</v>
      </c>
      <c r="I28" s="1">
        <v>45425.50607334673</v>
      </c>
      <c r="J28" t="s">
        <v>186</v>
      </c>
      <c r="K28" t="s">
        <v>100</v>
      </c>
      <c r="L28" s="1">
        <v>43788</v>
      </c>
      <c r="M28" t="s">
        <v>187</v>
      </c>
      <c r="N28" t="s">
        <v>188</v>
      </c>
      <c r="S28" t="b">
        <v>1</v>
      </c>
      <c r="U28" s="2">
        <f>HYPERLINK("https://sbirkapp.gov.cz/detail/SPPDTBKXHGWNV4YQ", "https://sbirkapp.gov.cz/detail/SPPDTBKXHGWNV4YQ")</f>
        <v>0</v>
      </c>
      <c r="V28" t="s">
        <v>189</v>
      </c>
      <c r="W28">
        <v>1</v>
      </c>
    </row>
    <row r="29" spans="1:23">
      <c r="A29" t="s">
        <v>23</v>
      </c>
      <c r="B29" t="s">
        <v>24</v>
      </c>
      <c r="C29" t="s">
        <v>25</v>
      </c>
      <c r="D29" t="s">
        <v>26</v>
      </c>
      <c r="E29" t="s">
        <v>190</v>
      </c>
      <c r="F29" t="s">
        <v>28</v>
      </c>
      <c r="G29" t="s">
        <v>191</v>
      </c>
      <c r="H29" s="1">
        <v>42593</v>
      </c>
      <c r="I29" s="1">
        <v>45425.50027729064</v>
      </c>
      <c r="J29" t="s">
        <v>192</v>
      </c>
      <c r="K29" t="s">
        <v>100</v>
      </c>
      <c r="L29" s="1">
        <v>42593</v>
      </c>
      <c r="M29" t="s">
        <v>193</v>
      </c>
      <c r="N29" t="s">
        <v>194</v>
      </c>
      <c r="S29" t="b">
        <v>1</v>
      </c>
      <c r="U29" s="2">
        <f>HYPERLINK("https://sbirkapp.gov.cz/detail/SPPNOIO7BRFDM5QI", "https://sbirkapp.gov.cz/detail/SPPNOIO7BRFDM5QI")</f>
        <v>0</v>
      </c>
      <c r="V29" t="s">
        <v>195</v>
      </c>
      <c r="W29">
        <v>2</v>
      </c>
    </row>
    <row r="30" spans="1:23">
      <c r="A30" t="s">
        <v>23</v>
      </c>
      <c r="B30" t="s">
        <v>24</v>
      </c>
      <c r="C30" t="s">
        <v>25</v>
      </c>
      <c r="D30" t="s">
        <v>26</v>
      </c>
      <c r="E30" t="s">
        <v>196</v>
      </c>
      <c r="F30" t="s">
        <v>28</v>
      </c>
      <c r="G30" t="s">
        <v>197</v>
      </c>
      <c r="H30" s="1">
        <v>41779</v>
      </c>
      <c r="I30" s="1">
        <v>45425.49657584143</v>
      </c>
      <c r="J30" t="s">
        <v>198</v>
      </c>
      <c r="K30" t="s">
        <v>100</v>
      </c>
      <c r="L30" s="1">
        <v>41779</v>
      </c>
      <c r="M30" t="s">
        <v>32</v>
      </c>
      <c r="N30" t="s">
        <v>33</v>
      </c>
      <c r="S30" t="b">
        <v>1</v>
      </c>
      <c r="U30" s="2">
        <f>HYPERLINK("https://sbirkapp.gov.cz/detail/SPPE5LIUXETH4GAQ", "https://sbirkapp.gov.cz/detail/SPPE5LIUXETH4GAQ")</f>
        <v>0</v>
      </c>
      <c r="V30" t="s">
        <v>199</v>
      </c>
      <c r="W30">
        <v>1</v>
      </c>
    </row>
    <row r="31" spans="1:23">
      <c r="A31" t="s">
        <v>23</v>
      </c>
      <c r="B31" t="s">
        <v>24</v>
      </c>
      <c r="C31" t="s">
        <v>25</v>
      </c>
      <c r="D31" t="s">
        <v>26</v>
      </c>
      <c r="E31" t="s">
        <v>200</v>
      </c>
      <c r="F31" t="s">
        <v>28</v>
      </c>
      <c r="G31" t="s">
        <v>201</v>
      </c>
      <c r="H31" s="1">
        <v>39869</v>
      </c>
      <c r="I31" s="1">
        <v>45425.4813448297</v>
      </c>
      <c r="J31" t="s">
        <v>202</v>
      </c>
      <c r="K31" t="s">
        <v>100</v>
      </c>
      <c r="L31" s="1">
        <v>39869</v>
      </c>
      <c r="M31" t="s">
        <v>54</v>
      </c>
      <c r="N31" t="s">
        <v>55</v>
      </c>
      <c r="O31" t="s">
        <v>203</v>
      </c>
      <c r="S31" t="s">
        <v>58</v>
      </c>
      <c r="T31" t="s">
        <v>59</v>
      </c>
      <c r="U31" s="2">
        <f>HYPERLINK("https://sbirkapp.gov.cz/detail/SPPH2CH4YXVIKY3E", "https://sbirkapp.gov.cz/detail/SPPH2CH4YXVIKY3E")</f>
        <v>0</v>
      </c>
      <c r="V31" t="s">
        <v>204</v>
      </c>
      <c r="W31">
        <v>2</v>
      </c>
    </row>
    <row r="32" spans="1:23">
      <c r="A32" t="s">
        <v>23</v>
      </c>
      <c r="B32" t="s">
        <v>24</v>
      </c>
      <c r="C32" t="s">
        <v>25</v>
      </c>
      <c r="D32" t="s">
        <v>26</v>
      </c>
      <c r="E32" t="s">
        <v>205</v>
      </c>
      <c r="F32" t="s">
        <v>28</v>
      </c>
      <c r="G32" t="s">
        <v>206</v>
      </c>
      <c r="H32" s="1">
        <v>38477</v>
      </c>
      <c r="I32" s="1">
        <v>45425.47763870251</v>
      </c>
      <c r="J32" t="s">
        <v>207</v>
      </c>
      <c r="K32" t="s">
        <v>100</v>
      </c>
      <c r="L32" s="1">
        <v>38477</v>
      </c>
      <c r="M32" t="s">
        <v>54</v>
      </c>
      <c r="N32" t="s">
        <v>55</v>
      </c>
      <c r="Q32" t="s">
        <v>208</v>
      </c>
      <c r="S32" t="s">
        <v>58</v>
      </c>
      <c r="T32" t="s">
        <v>59</v>
      </c>
      <c r="U32" s="2">
        <f>HYPERLINK("https://sbirkapp.gov.cz/detail/SPPL76BAAFHYOWY2", "https://sbirkapp.gov.cz/detail/SPPL76BAAFHYOWY2")</f>
        <v>0</v>
      </c>
      <c r="V32" t="s">
        <v>209</v>
      </c>
      <c r="W32">
        <v>2</v>
      </c>
    </row>
    <row r="33" spans="1:23">
      <c r="A33" t="s">
        <v>23</v>
      </c>
      <c r="B33" t="s">
        <v>24</v>
      </c>
      <c r="C33" t="s">
        <v>25</v>
      </c>
      <c r="D33" t="s">
        <v>26</v>
      </c>
      <c r="E33" t="s">
        <v>210</v>
      </c>
      <c r="F33" t="s">
        <v>28</v>
      </c>
      <c r="G33" t="s">
        <v>211</v>
      </c>
      <c r="H33" s="1">
        <v>37168</v>
      </c>
      <c r="I33" s="1">
        <v>45425.47186495301</v>
      </c>
      <c r="J33" t="s">
        <v>212</v>
      </c>
      <c r="K33" t="s">
        <v>100</v>
      </c>
      <c r="L33" s="1">
        <v>37168</v>
      </c>
      <c r="M33" t="s">
        <v>181</v>
      </c>
      <c r="N33" t="s">
        <v>182</v>
      </c>
      <c r="S33" t="b">
        <v>1</v>
      </c>
      <c r="U33" s="2">
        <f>HYPERLINK("https://sbirkapp.gov.cz/detail/SPPBYC5V42TMKAQQ", "https://sbirkapp.gov.cz/detail/SPPBYC5V42TMKAQQ")</f>
        <v>0</v>
      </c>
      <c r="V33" t="s">
        <v>213</v>
      </c>
      <c r="W33">
        <v>1</v>
      </c>
    </row>
    <row r="34" spans="1:23">
      <c r="A34" t="s">
        <v>23</v>
      </c>
      <c r="B34" t="s">
        <v>24</v>
      </c>
      <c r="C34" t="s">
        <v>25</v>
      </c>
      <c r="D34" t="s">
        <v>26</v>
      </c>
      <c r="E34" t="s">
        <v>214</v>
      </c>
      <c r="F34" t="s">
        <v>44</v>
      </c>
      <c r="G34" t="s">
        <v>215</v>
      </c>
      <c r="H34" s="1">
        <v>45349</v>
      </c>
      <c r="I34" s="1">
        <v>45350.42100411008</v>
      </c>
      <c r="J34" t="s">
        <v>216</v>
      </c>
      <c r="K34" t="s">
        <v>31</v>
      </c>
      <c r="M34" t="s">
        <v>217</v>
      </c>
      <c r="N34" t="s">
        <v>218</v>
      </c>
      <c r="S34" t="b">
        <v>1</v>
      </c>
      <c r="U34" s="2">
        <f>HYPERLINK("https://sbirkapp.gov.cz/detail/SPPPVOS3VJ4CC362", "https://sbirkapp.gov.cz/detail/SPPPVOS3VJ4CC362")</f>
        <v>0</v>
      </c>
      <c r="V34" t="s">
        <v>219</v>
      </c>
      <c r="W34">
        <v>1</v>
      </c>
    </row>
    <row r="35" spans="1:23">
      <c r="A35" t="s">
        <v>23</v>
      </c>
      <c r="B35" t="s">
        <v>24</v>
      </c>
      <c r="C35" t="s">
        <v>25</v>
      </c>
      <c r="D35" t="s">
        <v>26</v>
      </c>
      <c r="E35" t="s">
        <v>220</v>
      </c>
      <c r="F35" t="s">
        <v>28</v>
      </c>
      <c r="G35" t="s">
        <v>221</v>
      </c>
      <c r="H35" s="1">
        <v>45272</v>
      </c>
      <c r="I35" s="1">
        <v>45274.38899333346</v>
      </c>
      <c r="J35" t="s">
        <v>222</v>
      </c>
      <c r="K35" t="s">
        <v>31</v>
      </c>
      <c r="M35" t="s">
        <v>54</v>
      </c>
      <c r="N35" t="s">
        <v>55</v>
      </c>
      <c r="P35" t="s">
        <v>223</v>
      </c>
      <c r="R35" t="s">
        <v>224</v>
      </c>
      <c r="S35" t="b">
        <v>0</v>
      </c>
      <c r="T35" s="1">
        <v>45658</v>
      </c>
      <c r="U35" s="2">
        <f>HYPERLINK("https://sbirkapp.gov.cz/detail/SPPWEV3BJTF4WIW4", "https://sbirkapp.gov.cz/detail/SPPWEV3BJTF4WIW4")</f>
        <v>0</v>
      </c>
      <c r="V35" t="s">
        <v>225</v>
      </c>
      <c r="W35">
        <v>1</v>
      </c>
    </row>
    <row r="36" spans="1:23">
      <c r="A36" t="s">
        <v>23</v>
      </c>
      <c r="B36" t="s">
        <v>24</v>
      </c>
      <c r="C36" t="s">
        <v>25</v>
      </c>
      <c r="D36" t="s">
        <v>26</v>
      </c>
      <c r="E36" t="s">
        <v>226</v>
      </c>
      <c r="F36" t="s">
        <v>44</v>
      </c>
      <c r="G36" t="s">
        <v>227</v>
      </c>
      <c r="H36" s="1">
        <v>45223</v>
      </c>
      <c r="I36" s="1">
        <v>45229.62285894578</v>
      </c>
      <c r="J36" t="s">
        <v>222</v>
      </c>
      <c r="K36" t="s">
        <v>31</v>
      </c>
      <c r="M36" t="s">
        <v>228</v>
      </c>
      <c r="N36" t="s">
        <v>229</v>
      </c>
      <c r="S36" t="b">
        <v>1</v>
      </c>
      <c r="U36" s="2">
        <f>HYPERLINK("https://sbirkapp.gov.cz/detail/SPPUQ5XTLFLTFI7C", "https://sbirkapp.gov.cz/detail/SPPUQ5XTLFLTFI7C")</f>
        <v>0</v>
      </c>
      <c r="V36" t="s">
        <v>230</v>
      </c>
      <c r="W36">
        <v>2</v>
      </c>
    </row>
    <row r="37" spans="1:23">
      <c r="A37" t="s">
        <v>23</v>
      </c>
      <c r="B37" t="s">
        <v>24</v>
      </c>
      <c r="C37" t="s">
        <v>25</v>
      </c>
      <c r="D37" t="s">
        <v>26</v>
      </c>
      <c r="E37" t="s">
        <v>231</v>
      </c>
      <c r="F37" t="s">
        <v>44</v>
      </c>
      <c r="G37" t="s">
        <v>232</v>
      </c>
      <c r="H37" s="1">
        <v>45223</v>
      </c>
      <c r="I37" s="1">
        <v>45229.62282883831</v>
      </c>
      <c r="J37" t="s">
        <v>222</v>
      </c>
      <c r="K37" t="s">
        <v>31</v>
      </c>
      <c r="M37" t="s">
        <v>233</v>
      </c>
      <c r="N37" t="s">
        <v>234</v>
      </c>
      <c r="S37" t="b">
        <v>1</v>
      </c>
      <c r="U37" s="2">
        <f>HYPERLINK("https://sbirkapp.gov.cz/detail/SPPUPHSOR4K2FAPI", "https://sbirkapp.gov.cz/detail/SPPUPHSOR4K2FAPI")</f>
        <v>0</v>
      </c>
      <c r="V37" t="s">
        <v>235</v>
      </c>
      <c r="W37">
        <v>2</v>
      </c>
    </row>
    <row r="38" spans="1:23">
      <c r="A38" t="s">
        <v>23</v>
      </c>
      <c r="B38" t="s">
        <v>24</v>
      </c>
      <c r="C38" t="s">
        <v>25</v>
      </c>
      <c r="D38" t="s">
        <v>26</v>
      </c>
      <c r="E38" t="s">
        <v>236</v>
      </c>
      <c r="F38" t="s">
        <v>44</v>
      </c>
      <c r="G38" t="s">
        <v>237</v>
      </c>
      <c r="H38" s="1">
        <v>45223</v>
      </c>
      <c r="I38" s="1">
        <v>45229.6227972786</v>
      </c>
      <c r="J38" t="s">
        <v>222</v>
      </c>
      <c r="K38" t="s">
        <v>31</v>
      </c>
      <c r="M38" t="s">
        <v>238</v>
      </c>
      <c r="N38" t="s">
        <v>239</v>
      </c>
      <c r="S38" t="b">
        <v>1</v>
      </c>
      <c r="U38" s="2">
        <f>HYPERLINK("https://sbirkapp.gov.cz/detail/SPPEX5C26CINLWN2", "https://sbirkapp.gov.cz/detail/SPPEX5C26CINLWN2")</f>
        <v>0</v>
      </c>
      <c r="V38" t="s">
        <v>240</v>
      </c>
      <c r="W38">
        <v>2</v>
      </c>
    </row>
    <row r="39" spans="1:23">
      <c r="A39" t="s">
        <v>23</v>
      </c>
      <c r="B39" t="s">
        <v>24</v>
      </c>
      <c r="C39" t="s">
        <v>25</v>
      </c>
      <c r="D39" t="s">
        <v>26</v>
      </c>
      <c r="E39" t="s">
        <v>241</v>
      </c>
      <c r="F39" t="s">
        <v>44</v>
      </c>
      <c r="G39" t="s">
        <v>242</v>
      </c>
      <c r="H39" s="1">
        <v>45223</v>
      </c>
      <c r="I39" s="1">
        <v>45229.62252835589</v>
      </c>
      <c r="J39" t="s">
        <v>222</v>
      </c>
      <c r="K39" t="s">
        <v>31</v>
      </c>
      <c r="M39" t="s">
        <v>243</v>
      </c>
      <c r="N39" t="s">
        <v>244</v>
      </c>
      <c r="S39" t="b">
        <v>1</v>
      </c>
      <c r="U39" s="2">
        <f>HYPERLINK("https://sbirkapp.gov.cz/detail/SPPDCQSERXMNZ3NU", "https://sbirkapp.gov.cz/detail/SPPDCQSERXMNZ3NU")</f>
        <v>0</v>
      </c>
      <c r="V39" t="s">
        <v>245</v>
      </c>
      <c r="W39">
        <v>2</v>
      </c>
    </row>
    <row r="40" spans="1:23">
      <c r="A40" t="s">
        <v>23</v>
      </c>
      <c r="B40" t="s">
        <v>24</v>
      </c>
      <c r="C40" t="s">
        <v>25</v>
      </c>
      <c r="D40" t="s">
        <v>26</v>
      </c>
      <c r="E40" t="s">
        <v>246</v>
      </c>
      <c r="F40" t="s">
        <v>28</v>
      </c>
      <c r="G40" t="s">
        <v>247</v>
      </c>
      <c r="H40" s="1">
        <v>45216</v>
      </c>
      <c r="I40" s="1">
        <v>45217.49724782243</v>
      </c>
      <c r="J40" t="s">
        <v>248</v>
      </c>
      <c r="K40" t="s">
        <v>31</v>
      </c>
      <c r="M40" t="s">
        <v>64</v>
      </c>
      <c r="N40" t="s">
        <v>249</v>
      </c>
      <c r="S40" t="b">
        <v>1</v>
      </c>
      <c r="U40" s="2">
        <f>HYPERLINK("https://sbirkapp.gov.cz/detail/SPP2CP57FE2AUO3C", "https://sbirkapp.gov.cz/detail/SPP2CP57FE2AUO3C")</f>
        <v>0</v>
      </c>
      <c r="V40" t="s">
        <v>250</v>
      </c>
      <c r="W40">
        <v>1</v>
      </c>
    </row>
    <row r="41" spans="1:23">
      <c r="A41" t="s">
        <v>23</v>
      </c>
      <c r="B41" t="s">
        <v>24</v>
      </c>
      <c r="C41" t="s">
        <v>25</v>
      </c>
      <c r="D41" t="s">
        <v>26</v>
      </c>
      <c r="E41" t="s">
        <v>251</v>
      </c>
      <c r="F41" t="s">
        <v>28</v>
      </c>
      <c r="G41" t="s">
        <v>252</v>
      </c>
      <c r="H41" s="1">
        <v>45188</v>
      </c>
      <c r="I41" s="1">
        <v>45190.42995682527</v>
      </c>
      <c r="J41" t="s">
        <v>253</v>
      </c>
      <c r="K41" t="s">
        <v>31</v>
      </c>
      <c r="M41" t="s">
        <v>54</v>
      </c>
      <c r="N41" t="s">
        <v>55</v>
      </c>
      <c r="P41" t="s">
        <v>254</v>
      </c>
      <c r="R41" t="s">
        <v>56</v>
      </c>
      <c r="S41" t="b">
        <v>0</v>
      </c>
      <c r="T41" s="1">
        <v>45292</v>
      </c>
      <c r="U41" s="2">
        <f>HYPERLINK("https://sbirkapp.gov.cz/detail/SPPJIYTYK2GX4LU4", "https://sbirkapp.gov.cz/detail/SPPJIYTYK2GX4LU4")</f>
        <v>0</v>
      </c>
      <c r="V41" t="s">
        <v>255</v>
      </c>
      <c r="W41">
        <v>2</v>
      </c>
    </row>
    <row r="42" spans="1:23">
      <c r="A42" t="s">
        <v>23</v>
      </c>
      <c r="B42" t="s">
        <v>24</v>
      </c>
      <c r="C42" t="s">
        <v>25</v>
      </c>
      <c r="D42" t="s">
        <v>26</v>
      </c>
      <c r="E42" t="s">
        <v>256</v>
      </c>
      <c r="F42" t="s">
        <v>44</v>
      </c>
      <c r="G42" t="s">
        <v>257</v>
      </c>
      <c r="H42" s="1">
        <v>45188</v>
      </c>
      <c r="I42" s="1">
        <v>45190.42627497159</v>
      </c>
      <c r="J42" t="s">
        <v>222</v>
      </c>
      <c r="K42" t="s">
        <v>31</v>
      </c>
      <c r="M42" t="s">
        <v>258</v>
      </c>
      <c r="N42" t="s">
        <v>259</v>
      </c>
      <c r="R42" t="s">
        <v>260</v>
      </c>
      <c r="S42" t="b">
        <v>0</v>
      </c>
      <c r="T42" s="1">
        <v>45658</v>
      </c>
      <c r="U42" s="2">
        <f>HYPERLINK("https://sbirkapp.gov.cz/detail/SPPVOEEVBIMI7S32", "https://sbirkapp.gov.cz/detail/SPPVOEEVBIMI7S32")</f>
        <v>0</v>
      </c>
      <c r="V42" t="s">
        <v>261</v>
      </c>
      <c r="W42">
        <v>3</v>
      </c>
    </row>
    <row r="43" spans="1:23">
      <c r="A43" t="s">
        <v>23</v>
      </c>
      <c r="B43" t="s">
        <v>24</v>
      </c>
      <c r="C43" t="s">
        <v>25</v>
      </c>
      <c r="D43" t="s">
        <v>26</v>
      </c>
      <c r="E43" t="s">
        <v>262</v>
      </c>
      <c r="F43" t="s">
        <v>28</v>
      </c>
      <c r="G43" t="s">
        <v>252</v>
      </c>
      <c r="H43" s="1">
        <v>45104</v>
      </c>
      <c r="I43" s="1">
        <v>45105.47145526468</v>
      </c>
      <c r="J43" t="s">
        <v>263</v>
      </c>
      <c r="K43" t="s">
        <v>31</v>
      </c>
      <c r="M43" t="s">
        <v>54</v>
      </c>
      <c r="N43" t="s">
        <v>55</v>
      </c>
      <c r="R43" t="s">
        <v>264</v>
      </c>
      <c r="S43" t="b">
        <v>0</v>
      </c>
      <c r="T43" s="1">
        <v>45200</v>
      </c>
      <c r="U43" s="2">
        <f>HYPERLINK("https://sbirkapp.gov.cz/detail/SPPRM3BXALIS4QDW", "https://sbirkapp.gov.cz/detail/SPPRM3BXALIS4QDW")</f>
        <v>0</v>
      </c>
      <c r="V43" t="s">
        <v>265</v>
      </c>
      <c r="W43">
        <v>2</v>
      </c>
    </row>
    <row r="44" spans="1:23">
      <c r="A44" t="s">
        <v>23</v>
      </c>
      <c r="B44" t="s">
        <v>24</v>
      </c>
      <c r="C44" t="s">
        <v>25</v>
      </c>
      <c r="D44" t="s">
        <v>26</v>
      </c>
      <c r="E44" t="s">
        <v>266</v>
      </c>
      <c r="F44" t="s">
        <v>44</v>
      </c>
      <c r="G44" t="s">
        <v>83</v>
      </c>
      <c r="H44" s="1">
        <v>44823</v>
      </c>
      <c r="I44" s="1">
        <v>44823.46396418526</v>
      </c>
      <c r="J44" t="s">
        <v>267</v>
      </c>
      <c r="K44" t="s">
        <v>31</v>
      </c>
      <c r="M44" t="s">
        <v>39</v>
      </c>
      <c r="N44" t="s">
        <v>85</v>
      </c>
      <c r="R44" t="s">
        <v>268</v>
      </c>
      <c r="S44" t="b">
        <v>0</v>
      </c>
      <c r="T44" s="1">
        <v>45505</v>
      </c>
      <c r="U44" s="2">
        <f>HYPERLINK("https://sbirkapp.gov.cz/detail/SPPWBAS7QHYPLPLC", "https://sbirkapp.gov.cz/detail/SPPWBAS7QHYPLPLC")</f>
        <v>0</v>
      </c>
      <c r="V44" t="s">
        <v>269</v>
      </c>
      <c r="W44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2026-06-27T09:31:02Z</dcterms:created>
  <dcterms:modified xsi:type="dcterms:W3CDTF">2026-06-27T09:31:02Z</dcterms:modified>
</cp:coreProperties>
</file>