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<sst xmlns="http://schemas.openxmlformats.org/spreadsheetml/2006/main" count="916" uniqueCount="394">
  <si>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</si>
  <si>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</si>
  <si>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</si>
  <si>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</si>
  <si>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</si>
  <si>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</si>
  <si>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</si>
  <si>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</si>
  <si>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</si>
  <si>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</si>
  <si>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</si>
  <si>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</si>
  <si>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</si>
  <si>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</si>
  <si>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</si>
  <si>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</si>
  <si>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</si>
  <si>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</si>
  <si>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</si>
  <si>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</si>
  <si>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</si>
  <si>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</si>
  <si>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</si>
  <si>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Kolín</t>
  </si>
  <si>
    <t>00235440</t>
  </si>
  <si>
    <t>9kkbs46</t>
  </si>
  <si>
    <t>Středočeský kraj</t>
  </si>
  <si>
    <t>5/2026</t>
  </si>
  <si>
    <t>Nařízení</t>
  </si>
  <si>
    <t xml:space="preserve">o placeném stání silničních motorových vozidel na vymezených komunikacích a ve vymezených oblastech města Kolína </t>
  </si>
  <si>
    <t>2026-08-01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</si>
  <si>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</si>
  <si>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</si>
  <si>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</si>
  <si>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2/2026: o placeném stání silničních motorových vozidel na vymezených komunikacích a ve vymezených oblastech města Kolína</t>
  </si>
  <si>
    <t>1723887660</t>
  </si>
  <si>
    <t>4/2026</t>
  </si>
  <si>
    <t>Obecně závazná vyhláška</t>
  </si>
  <si>
    <t>o stanovení podmínek pro pořádání, průběh a ukončení veřejnosti přístupných veřejných hudebních produkcí v rozsahu nezbytném k zajištění veřejného pořádku</t>
  </si>
  <si>
    <t>2026-04-03</t>
  </si>
  <si>
    <t>veřejný pořádek - podmínky pro pořádání veřejně přístupných akcí; noční klid</t>
  </si>
  <si>
    <t>zákon č. 128/2000 Sb., o obcích - § 10 písm. b) - podmínky pro pořádání veřejně přístupných akcí; zákon č. 251/2016 Sb., o některých přestupcích - § 5 odst. 7</t>
  </si>
  <si>
    <t>3/2026: o stanovení podmínek pro pořádání, průběh a ukončení veřejnosti přístupných veřejných hudebních produkcí v rozsahu nezbytném k zajištění veřejného pořádku</t>
  </si>
  <si>
    <t>1666466413</t>
  </si>
  <si>
    <t>3/2026</t>
  </si>
  <si>
    <t>2026-02-11</t>
  </si>
  <si>
    <t>3/2025: o stanovení podmínek pro pořádání, průběh a ukončení veřejnosti přístupných veřejných hudebních produkcí v rozsahu nezbytném k zajištění veřejného pořádku</t>
  </si>
  <si>
    <t>4/2026: o stanovení podmínek pro pořádání, průběh a ukončení veřejnosti přístupných veřejných hudebních produkcí v rozsahu nezbytném k zajištění veřejného pořádku; 4/2026: o stanovení podmínek pro pořádání, průběh a ukončení veřejnosti přístupných veřejných hudebních produkcí v rozsahu nezbytném k zajištění veřejného pořádku; 4/2026: o stanovení podmínek pro pořádání, průběh a ukončení veřejnosti přístupných veřejných hudebních produkcí v rozsahu nezbytném k zajištění veřejného pořádku; 4/2026: o stanovení podmínek pro pořádání, průběh a ukončení veřejnosti přístupných veřejných hudebních produkcí v rozsahu nezbytném k zajištění veřejného pořádku</t>
  </si>
  <si>
    <t>1641019006</t>
  </si>
  <si>
    <t>2/2026</t>
  </si>
  <si>
    <t>o placeném stání silničních motorových vozidel na vymezených komunikacích a ve vymezených oblastech města Kolína</t>
  </si>
  <si>
    <t>2026-02-04</t>
  </si>
  <si>
    <t>1/2026: o placeném stání silničních motorových vozidel na vymezených komunikacích a ve vymezených oblastech města Kolína</t>
  </si>
  <si>
    <t xml:space="preserve">5/2026: o placeném stání silničních motorových vozidel na vymezených komunikacích a ve vymezených oblastech města Kolína </t>
  </si>
  <si>
    <t>1637089103</t>
  </si>
  <si>
    <t>1/2026</t>
  </si>
  <si>
    <t>2026-01-21</t>
  </si>
  <si>
    <t>7/2025: o placeném stání silničních motorových vozidel na vymezených komunikacích a ve vymezených oblastech města Kolína</t>
  </si>
  <si>
    <t>1628984929</t>
  </si>
  <si>
    <t>8/2025</t>
  </si>
  <si>
    <t>kterým se vydává ceník za užití místních komunikací nebo jejich úseků vymezených v nařízení města o placeném stání silničních motorových vozidel v Kolíně</t>
  </si>
  <si>
    <t>2026-01-01</t>
  </si>
  <si>
    <t>12/2024: kterým se vydává ceník za užití místních komunikací nebo jejich úseků vymezených v nařízení města o placeném stání silničních motorových vozidel v Kolíně</t>
  </si>
  <si>
    <t>1621805706</t>
  </si>
  <si>
    <t>7/2025</t>
  </si>
  <si>
    <t>15/2024: o placeném stání silničních motorových vozidel na vymezených komunikacích a ve vymezených oblastech města Kolína</t>
  </si>
  <si>
    <t>1621802287</t>
  </si>
  <si>
    <t>6/2025</t>
  </si>
  <si>
    <t>o regulaci zacházení s pyrotechnickými výrobky</t>
  </si>
  <si>
    <t>pyrotechnické výrobky</t>
  </si>
  <si>
    <t>zákon č. 206/2015 Sb., zákon o pyrotechnice - § 35c</t>
  </si>
  <si>
    <t>3/2019: k zabezpečení místních záležitostí veřejného pořádku na veřejných prostranstvích, kterou se reguluje používání zábavní pyrotechniky</t>
  </si>
  <si>
    <t>1617604959</t>
  </si>
  <si>
    <t>5/2025</t>
  </si>
  <si>
    <t>určující úseky místních komunikací a chodníků, na kterých se pro jejich malý dopravní význam nezajišťuje sjízdnost a schůdnost odstraňováním  sněhu a náledí.</t>
  </si>
  <si>
    <t>2025-12-01</t>
  </si>
  <si>
    <t>pozemní komunikace - vyznačení neudržovaných úseků</t>
  </si>
  <si>
    <t xml:space="preserve">zákon č. 13/1997 Sb., o pozemních komunikacích - § 27 odst. 5 </t>
  </si>
  <si>
    <t>1604168737</t>
  </si>
  <si>
    <t>4/2025</t>
  </si>
  <si>
    <t>Obecně závazná vyhláška města Kolín k zajištění udržování a ochraně veřejné zeleně na území města</t>
  </si>
  <si>
    <t>2025-10-10</t>
  </si>
  <si>
    <t>veřejný pořádek - údržba a ochrana veřejné zeleně</t>
  </si>
  <si>
    <t>zákon č. 128/2000 Sb., o obcích - § 10 písm. c) - údržba a ochrana veřejné zeleně</t>
  </si>
  <si>
    <t>3/2020: k zajištění udržování a ochraně veřejné zeleně na území města</t>
  </si>
  <si>
    <t>1583089938</t>
  </si>
  <si>
    <t>3/2025</t>
  </si>
  <si>
    <t>2025-07-09</t>
  </si>
  <si>
    <t>2/2025: o stanovení podmínek pro pořádání, průběh a ukončení veřejnosti přístupných veřejných hudebních produkcí v rozsahu nezbytném k zajištění veřejného pořádku</t>
  </si>
  <si>
    <t>3/2026: o stanovení podmínek pro pořádání, průběh a ukončení veřejnosti přístupných veřejných hudebních produkcí v rozsahu nezbytném k zajištění veřejného pořádku; 3/2026: o stanovení podmínek pro pořádání, průběh a ukončení veřejnosti přístupných veřejných hudebních produkcí v rozsahu nezbytném k zajištění veřejného pořádku</t>
  </si>
  <si>
    <t>1543161436</t>
  </si>
  <si>
    <t>2/2025</t>
  </si>
  <si>
    <t>2025-06-11</t>
  </si>
  <si>
    <t>16/2024: Obecně závazná vyhláška města, kterou se zakazuje požívání alkoholických nápojů za účelem zabezpečení místních záležitostí veřejného pořádku na vymezených veřejných prostranstvích</t>
  </si>
  <si>
    <t>3/2025: o stanovení podmínek pro pořádání, průběh a ukončení veřejnosti přístupných veřejných hudebních produkcí v rozsahu nezbytném k zajištění veřejného pořádku; 3/2025: o stanovení podmínek pro pořádání, průběh a ukončení veřejnosti přístupných veřejných hudebních produkcí v rozsahu nezbytném k zajištění veřejného pořádku</t>
  </si>
  <si>
    <t>1530412518</t>
  </si>
  <si>
    <t>1/2025</t>
  </si>
  <si>
    <t>určující úseky místních komunikací a chodníků, na kterých se pro jejich malý dopravní význam nezajišťuje sjízdnost a schůdnost odstraňováním sněhu a náledí</t>
  </si>
  <si>
    <t>2025-01-29</t>
  </si>
  <si>
    <t>5/2025: určující úseky místních komunikací a chodníků, na kterých se pro jejich malý dopravní význam nezajišťuje sjízdnost a schůdnost odstraňováním  sněhu a náledí.</t>
  </si>
  <si>
    <t>1464207794</t>
  </si>
  <si>
    <t>16/2024</t>
  </si>
  <si>
    <t>Obecně závazná vyhláška města, kterou se zakazuje požívání alkoholických nápojů za účelem zabezpečení místních záležitostí veřejného pořádku na vymezených veřejných prostranstvích</t>
  </si>
  <si>
    <t>2024-12-25</t>
  </si>
  <si>
    <t>veřejný pořádek - konzumace alkoholu</t>
  </si>
  <si>
    <t>zákon č. 128/2000 Sb., o obcích - § 10 písm. a) - konzumace alkoholu</t>
  </si>
  <si>
    <t>1/2022: kterou se zakazuje požívání alkoholických nápojů za účelem zabezpečení místních záležitostí veřejného pořádku na vymezených veřejných prostranstvích</t>
  </si>
  <si>
    <t>2/2025: o stanovení podmínek pro pořádání, průběh a ukončení veřejnosti přístupných veřejných hudebních produkcí v rozsahu nezbytném k zajištění veřejného pořádku; 2/2025: o stanovení podmínek pro pořádání, průběh a ukončení veřejnosti přístupných veřejných hudebních produkcí v rozsahu nezbytném k zajištění veřejného pořádku</t>
  </si>
  <si>
    <t>1450508478</t>
  </si>
  <si>
    <t>15/2024</t>
  </si>
  <si>
    <t>2024-12-04</t>
  </si>
  <si>
    <t>11/2024: o placeném stání silničních motorových vozidel na vymezených komunikacích a ve vymezených oblastech města Kolína</t>
  </si>
  <si>
    <t>1441045661</t>
  </si>
  <si>
    <t>14/2024</t>
  </si>
  <si>
    <t>Obecně závazná vyhláška města Kolín  o školských obvodech základních a mateřských škol ve městě Kolín</t>
  </si>
  <si>
    <t>2025-01-01</t>
  </si>
  <si>
    <t>školské obvody - základní školy; školské obvody - základní školy; školské obvody - mateřské školy</t>
  </si>
  <si>
    <t>zákon č. 561/2004 Sb., školský zákon - § 178 odst. 2 písm. b); zákon č. 561/2004 Sb., školský zákon - § 178 odst. 2 písm. c); zákon č. 561/2004 Sb., školský zákon - § 179 odst. 3 a § 178 odst. 2 písm. b)</t>
  </si>
  <si>
    <t>2/2023: o školských obvodech základních a mateřských škol ve městě Kolín</t>
  </si>
  <si>
    <t>1437746526</t>
  </si>
  <si>
    <t>13/2024</t>
  </si>
  <si>
    <t>Obecně závazná vyhláška města Kolína,  kterou se vydává Požární řád města Kolína</t>
  </si>
  <si>
    <t>2024-11-27</t>
  </si>
  <si>
    <t>požární ochrana - požární řád</t>
  </si>
  <si>
    <t>zákon č. 133/1985 Sb., o požární ochraně - § 29 odst. 1 písm. o) bod 1</t>
  </si>
  <si>
    <t>1/2009: Požární řád města Kolín</t>
  </si>
  <si>
    <t>1437740646</t>
  </si>
  <si>
    <t>12/2024</t>
  </si>
  <si>
    <t>2024-10-15</t>
  </si>
  <si>
    <t>5/2024: Ceník města Kolín  za užívání místních komunikací  ve  vymezených  oblastech k stání silničních motorových vozidel  a provozní doba parkovacích automatů  s odkazem na nařízení  o  placeném stání silničních osobních motorových vozidel na místních komunikacích a určujícím úseky místních komunikací ve  vymezených oblastech města Kolína</t>
  </si>
  <si>
    <t>8/2025: kterým se vydává ceník za užití místních komunikací nebo jejich úseků vymezených v nařízení města o placeném stání silničních motorových vozidel v Kolíně</t>
  </si>
  <si>
    <t>1419272447</t>
  </si>
  <si>
    <t>11/2024</t>
  </si>
  <si>
    <t>4/2024: O placeném stání silničních osobních motorových vozidel a určujícím úseky místních komunikací ve vymezených oblastech města Kolína</t>
  </si>
  <si>
    <t>1419261149</t>
  </si>
  <si>
    <t>10/2024</t>
  </si>
  <si>
    <t>Obecně závazná vyhláška města Kolína,   kterou se zrušuje OZV o evidenci trvale označených psů a jejich chovatelů č. 04/2020</t>
  </si>
  <si>
    <t>2024-10-09</t>
  </si>
  <si>
    <t>zrušovací</t>
  </si>
  <si>
    <t>ústavní zákon č. 1/1993 Sb., Ústava České republiky - čl. 104 odst. 3 - zrušovací OZV</t>
  </si>
  <si>
    <t>4/2020: o evidenci trvale označených psů a jejich chovatelů</t>
  </si>
  <si>
    <t>1416183702</t>
  </si>
  <si>
    <t>9/2024</t>
  </si>
  <si>
    <t>4/2017: o stanovení podmínek pro pořádání, průběh a ukončení veřejnosti přístupných veřejných hudebních produkcí v rozsahu nezbytném k zajištění veřejného pořádku</t>
  </si>
  <si>
    <t>1416168600</t>
  </si>
  <si>
    <t>8/2024</t>
  </si>
  <si>
    <t>Obecně závazná vyhláška města Kolín o regulaci provozování hazardních her</t>
  </si>
  <si>
    <t>hazardní hry</t>
  </si>
  <si>
    <t>zákon č. 186/2016 Sb., o hazardních hrách - § 12 odst. 1</t>
  </si>
  <si>
    <t>9/2015:  o regulaci provozování loterií a jiných podobných her</t>
  </si>
  <si>
    <t>1416161942</t>
  </si>
  <si>
    <t>7/2024</t>
  </si>
  <si>
    <t>Obecně závazná vyhláška o stanovení místního koeficientu pro výpočet daně z nemovitosti</t>
  </si>
  <si>
    <t>daň z nemovitých věcí - místní koeficient</t>
  </si>
  <si>
    <t>zákon č. 338/1992 Sb., o dani z nemovitých věcí - § 12 odst. 1 písm. a) bod 1</t>
  </si>
  <si>
    <t>9/2011: o stanovení koeficientů pro výpočet daně z nemovitosti</t>
  </si>
  <si>
    <t>1384526781</t>
  </si>
  <si>
    <t>6/2024</t>
  </si>
  <si>
    <t>Nařízení města Kolína, kterým se ruší Nařízení č. 3/2009 o ochraně hnízdění populace rorýse obecného při rekonstrukcích budov</t>
  </si>
  <si>
    <t>2024-06-04</t>
  </si>
  <si>
    <t>ústavní zákon č. 1/1993 Sb., Ústava České republiky - čl. 79 odst. 3 - zrušovací nařízení</t>
  </si>
  <si>
    <t>3/2009: o ochraně hnízdní populace rorýse obecného při rekonstrukcích budov</t>
  </si>
  <si>
    <t>1367545333</t>
  </si>
  <si>
    <t>5/2024</t>
  </si>
  <si>
    <t>Ceník města Kolín  za užívání místních komunikací  ve  vymezených  oblastech k stání silničních motorových vozidel  a provozní doba parkovacích automatů  s odkazem na nařízení  o  placeném stání silničních osobních motorových vozidel na místních komunikacích a určujícím úseky místních komunikací ve  vymezených oblastech města Kolína</t>
  </si>
  <si>
    <t>2024-04-01</t>
  </si>
  <si>
    <t>3/2024: Ceník města Kolín za užívání místních komunikací ve vymezených  oblastech k stání silničních motorových vozidel a provozní doba parkovacích automatů s odkazem na nařízení o placeném stání silničních osobních motorových vozidel na místních komunikacích a určujícím úseky místních komunikací ve vymezených oblastech města Kolína</t>
  </si>
  <si>
    <t>1328737153</t>
  </si>
  <si>
    <t>4/2024</t>
  </si>
  <si>
    <t>O placeném stání silničních osobních motorových vozidel a určujícím úseky místních komunikací ve vymezených oblastech města Kolína</t>
  </si>
  <si>
    <t>2/2024: O placeném stání silničních osobních motorových vozidel na místních komunikacích a určujícím úseky místních komunikací ve  vymezených oblastech města Kolína</t>
  </si>
  <si>
    <t>11/2024: o placeném stání silničních motorových vozidel na vymezených komunikacích a ve vymezených oblastech města Kolína; 11/2024: o placeném stání silničních motorových vozidel na vymezených komunikacích a ve vymezených oblastech města Kolína</t>
  </si>
  <si>
    <t>1328727938</t>
  </si>
  <si>
    <t>3/2024</t>
  </si>
  <si>
    <t>Ceník města Kolín za užívání místních komunikací ve vymezených  oblastech k stání silničních motorových vozidel a provozní doba parkovacích automatů s odkazem na nařízení o placeném stání silničních osobních motorových vozidel na místních komunikacích a určujícím úseky místních komunikací ve vymezených oblastech města Kolína</t>
  </si>
  <si>
    <t>2024-03-01</t>
  </si>
  <si>
    <t>1/2024: O placeném stání silničních osobních motorových vozidel a určujícím úseky místních komunikací ve vymezených oblastech města Kolína</t>
  </si>
  <si>
    <t>5/2024: Ceník města Kolín  za užívání místních komunikací  ve  vymezených  oblastech k stání silničních motorových vozidel  a provozní doba parkovacích automatů  s odkazem na nařízení  o  placeném stání silničních osobních motorových vozidel na místních komunikacích a určujícím úseky místních komunikací ve  vymezených oblastech města Kolína; 5/2024: Ceník města Kolín  za užívání místních komunikací  ve  vymezených  oblastech k stání silničních motorových vozidel  a provozní doba parkovacích automatů  s odkazem na nařízení  o  placeném stání silničních osobních motorových vozidel na místních komunikacích a určujícím úseky místních komunikací ve  vymezených oblastech města Kolína; 5/2024: Ceník města Kolín  za užívání místních komunikací  ve  vymezených  oblastech k stání silničních motorových vozidel  a provozní doba parkovacích automatů  s odkazem na nařízení  o  placeném stání silničních osobních motorových vozidel na místních komunikacích a určujícím úseky místních komunikací ve  vymezených oblastech města Kolína</t>
  </si>
  <si>
    <t>1304979802</t>
  </si>
  <si>
    <t>2/2024</t>
  </si>
  <si>
    <t>O placeném stání silničních osobních motorových vozidel na místních komunikacích a určujícím úseky místních komunikací ve  vymezených oblastech města Kolína</t>
  </si>
  <si>
    <t>4/2024: O placeném stání silničních osobních motorových vozidel a určujícím úseky místních komunikací ve vymezených oblastech města Kolína; 4/2024: O placeném stání silničních osobních motorových vozidel a určujícím úseky místních komunikací ve vymezených oblastech města Kolína</t>
  </si>
  <si>
    <t>1304963967</t>
  </si>
  <si>
    <t>1/2024</t>
  </si>
  <si>
    <t>2024-02-01</t>
  </si>
  <si>
    <t>4/2022: O placeném stání silničních osobních motorových vozidel a určujícím úseky místních komunikací ve vymezených oblastech města Kolína</t>
  </si>
  <si>
    <t>2/2024: O placeném stání silničních osobních motorových vozidel na místních komunikacích a určujícím úseky místních komunikací ve  vymezených oblastech města Kolína; 3/2024: Ceník města Kolín za užívání místních komunikací ve vymezených  oblastech k stání silničních motorových vozidel a provozní doba parkovacích automatů s odkazem na nařízení o placeném stání silničních osobních motorových vozidel na místních komunikacích a určujícím úseky místních komunikací ve vymezených oblastech města Kolína; 3/2024: Ceník města Kolín za užívání místních komunikací ve vymezených  oblastech k stání silničních motorových vozidel a provozní doba parkovacích automatů s odkazem na nařízení o placeném stání silničních osobních motorových vozidel na místních komunikacích a určujícím úseky místních komunikací ve vymezených oblastech města Kolína; 3/2024: Ceník města Kolín za užívání místních komunikací ve vymezených  oblastech k stání silničních motorových vozidel a provozní doba parkovacích automatů s odkazem na nařízení o placeném stání silničních osobních motorových vozidel na místních komunikacích a určujícím úseky místních komunikací ve vymezených oblastech města Kolína</t>
  </si>
  <si>
    <t>1297704571</t>
  </si>
  <si>
    <t>9/2023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</si>
  <si>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</si>
  <si>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</si>
  <si>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</si>
  <si>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</si>
  <si>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3/2022: o místním poplatku za užívání veřejného prostranství</t>
  </si>
  <si>
    <t>1282339038</t>
  </si>
  <si>
    <t>8/2023</t>
  </si>
  <si>
    <t>o místním poplatku ze vstupného</t>
  </si>
  <si>
    <t>místní poplatek ze vstupného</t>
  </si>
  <si>
    <t>zákon č. 565/1990 Sb., o místních poplatcích - § 14 - ze vstupného</t>
  </si>
  <si>
    <t>6/2011: o místním poplatku ze vstupného</t>
  </si>
  <si>
    <t>1282322200</t>
  </si>
  <si>
    <t>7/2023</t>
  </si>
  <si>
    <t>o místním poplatku ze psů</t>
  </si>
  <si>
    <t>místní poplatek ze psů</t>
  </si>
  <si>
    <t>zákon č. 565/1990 Sb., o místních poplatcích - § 14 - ze psů</t>
  </si>
  <si>
    <t xml:space="preserve">1/2020: o místním poplatku ze psů </t>
  </si>
  <si>
    <t>1282318991</t>
  </si>
  <si>
    <t>6/2023</t>
  </si>
  <si>
    <t>o místním poplatku z pobytu</t>
  </si>
  <si>
    <t>místní poplatek z pobytu</t>
  </si>
  <si>
    <t>zákon č. 565/1990 Sb., o místních poplatcích - § 14 - z pobytu</t>
  </si>
  <si>
    <t>9/2019: o místním poplatku z pobytu</t>
  </si>
  <si>
    <t>1282316613</t>
  </si>
  <si>
    <t>5/2023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</si>
  <si>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</si>
  <si>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</si>
  <si>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</si>
  <si>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 místním poplatku za obecní systém odpadového hospodářství</t>
  </si>
  <si>
    <t>1282314167</t>
  </si>
  <si>
    <t>4/2023</t>
  </si>
  <si>
    <t>určující úseky  místních komunikací a chodníků, na kterých se pro jejich malý dopravní význam nezajišťuje sjízdnost a schůdnost odstraňováním  sněhu a náledí</t>
  </si>
  <si>
    <t>2023-12-06</t>
  </si>
  <si>
    <t>1/2023: určující úseky  místních komunikací a chodníků, na kterých se pro jejich malý dopravní význam nezajišťuje sjízdnost a schůdnost odstraňováním  sněhu a náledí</t>
  </si>
  <si>
    <t>1274824270</t>
  </si>
  <si>
    <t>3/2023</t>
  </si>
  <si>
    <t>vyhlášení záměru zadat zpracování lesních hospodářských osnov</t>
  </si>
  <si>
    <t>2023-10-18</t>
  </si>
  <si>
    <t>lesní hospodářské osnovy</t>
  </si>
  <si>
    <t>zákon č. 289/1995 Sb., lesní zákon - § 25 odst. 2</t>
  </si>
  <si>
    <t>1248892908</t>
  </si>
  <si>
    <t>2/2023</t>
  </si>
  <si>
    <t>o školských obvodech základních a mateřských škol ve městě Kolín</t>
  </si>
  <si>
    <t>2023-07-06</t>
  </si>
  <si>
    <t>školské obvody - základní školy; školské obvody - základní školy; školské obvody - mateřské školy; školské obvody - mateřské školy</t>
  </si>
  <si>
    <t>zákon č. 561/2004 Sb., školský zákon - § 178 odst. 2 písm. b); zákon č. 561/2004 Sb., školský zákon - § 178 odst. 2 písm. c); zákon č. 561/2004 Sb., školský zákon - § 179 odst. 3 a § 178 odst. 2 písm. b); zákon č. 561/2004 Sb., školský zákon - § 179 odst. 3 a § 178 odst. 2 písm. c)</t>
  </si>
  <si>
    <t>1/2021: o školských obvodech základních a mateřských škol ve městě Kolín</t>
  </si>
  <si>
    <t>14/2024: Obecně závazná vyhláška města Kolín  o školských obvodech základních a mateřských škol ve městě Kolín; 14/2024: Obecně závazná vyhláška města Kolín  o školských obvodech základních a mateřských škol ve městě Kolín; 14/2024: Obecně závazná vyhláška města Kolín  o školských obvodech základních a mateřských škol ve městě Kolín</t>
  </si>
  <si>
    <t>1206224389</t>
  </si>
  <si>
    <t>1/2023</t>
  </si>
  <si>
    <t>2023-02-01</t>
  </si>
  <si>
    <t>pozemní komunikace - odstranění závad ve schůdnosti</t>
  </si>
  <si>
    <t xml:space="preserve">zákon č. 13/1997 Sb., o pozemních komunikacích - § 27 odst. 7 </t>
  </si>
  <si>
    <t>3/2005: o rozsahu, způsobu a lhůtách odstraňování závad ve schůdnosti místních komunikací a průjezdních úseků v zimním období na území města Kolína</t>
  </si>
  <si>
    <t>4/2023: určující úseky  místních komunikací a chodníků, na kterých se pro jejich malý dopravní význam nezajišťuje sjízdnost a schůdnost odstraňováním  sněhu a náledí; 4/2023: určující úseky  místních komunikací a chodníků, na kterých se pro jejich malý dopravní význam nezajišťuje sjízdnost a schůdnost odstraňováním  sněhu a náledí</t>
  </si>
  <si>
    <t>1137098762</t>
  </si>
  <si>
    <t>3/2009</t>
  </si>
  <si>
    <t>o ochraně hnízdní populace rorýse obecného při rekonstrukcích budov</t>
  </si>
  <si>
    <t>2009-09-08</t>
  </si>
  <si>
    <t>Dle přechodného ustanovení</t>
  </si>
  <si>
    <t>jiná</t>
  </si>
  <si>
    <t xml:space="preserve">ústavní zákon č. 1/1993 Sb., Ústava České republiky - čl. 79 odst. 3 </t>
  </si>
  <si>
    <t>6/2024: Nařízení města Kolína, kterým se ruší Nařízení č. 3/2009 o ochraně hnízdění populace rorýse obecného při rekonstrukcích budov</t>
  </si>
  <si>
    <t>1115862117</t>
  </si>
  <si>
    <t>4/2022</t>
  </si>
  <si>
    <t>2023-01-01</t>
  </si>
  <si>
    <t>pozemní komunikace - zpoplatnění stání a odstavení ; regulace cen - stanovení maximálních cen, pokud nejsou stanoveny ministerstvem</t>
  </si>
  <si>
    <t>zákon č. 13/1997 Sb., o pozemních komunikacích - § 23 odst. 1 ; zákon č. 265/1991 Sb., o působnosti orgánů České republiky v oblasti cen - § 4a odst. 1 písm. a)</t>
  </si>
  <si>
    <t>1115853430</t>
  </si>
  <si>
    <t>3/2022</t>
  </si>
  <si>
    <t>2022-12-21</t>
  </si>
  <si>
    <t>1/2018: o místním poplatku za užívání veřejného prostranství; 5/2021: o místním poplatku za užívání veřejného prostranství, kterou se mění OZV č. 1/2018 o místním poplatku za užívání veřejného prostranství</t>
  </si>
  <si>
    <t>9/2023: o místním poplatku za užívání veřejného prostranství</t>
  </si>
  <si>
    <t>1112609779</t>
  </si>
  <si>
    <t>2/2022</t>
  </si>
  <si>
    <t>3/2021: o místním poplatku za obecní systém odpadového hospodářství</t>
  </si>
  <si>
    <t>5/2023: o místním poplatku za obecní systém odpadového hospodářství</t>
  </si>
  <si>
    <t>1112573226</t>
  </si>
  <si>
    <t>9/2015</t>
  </si>
  <si>
    <t xml:space="preserve"> o regulaci provozování loterií a jiných podobných her</t>
  </si>
  <si>
    <t>2017-01-01</t>
  </si>
  <si>
    <t>8/2024: Obecně závazná vyhláška města Kolín o regulaci provozování hazardních her</t>
  </si>
  <si>
    <t>1110006996</t>
  </si>
  <si>
    <t>3/2005</t>
  </si>
  <si>
    <t>o rozsahu, způsobu a lhůtách odstraňování závad ve schůdnosti místních komunikací a průjezdních úseků v zimním období na území města Kolína</t>
  </si>
  <si>
    <t>2005-12-22</t>
  </si>
  <si>
    <t>1106224978</t>
  </si>
  <si>
    <t>2/2014</t>
  </si>
  <si>
    <t>kterým se vydává tržní řád</t>
  </si>
  <si>
    <t>2014-06-01</t>
  </si>
  <si>
    <t>regulace prodeje zboží a nabízení služeb - tržní řád</t>
  </si>
  <si>
    <t xml:space="preserve">zákon č. 455/1991 Sb., živnostenský zákon - § 18 odst. 1 </t>
  </si>
  <si>
    <t>1106189083</t>
  </si>
  <si>
    <t>5/2015</t>
  </si>
  <si>
    <t>VÝMAZ</t>
  </si>
  <si>
    <t>-</t>
  </si>
  <si>
    <t>1082970305</t>
  </si>
  <si>
    <t>6/2019</t>
  </si>
  <si>
    <t>kterým se mění a doplňuje Nařízení města Kolína č. 2/2014, kterým se vydává tržní řád</t>
  </si>
  <si>
    <t>2019-12-05</t>
  </si>
  <si>
    <t>5/2020: kterým se mění a doplňuje Nařízení města Kolína č. 2/2014 ve znění Nařízení města Kolína č. 6/2019, kterým se vydává tržní řád</t>
  </si>
  <si>
    <t>1082955088</t>
  </si>
  <si>
    <t>5/2020</t>
  </si>
  <si>
    <t>kterým se mění a doplňuje Nařízení města Kolína č. 2/2014 ve znění Nařízení města Kolína č. 6/2019, kterým se vydává tržní řád</t>
  </si>
  <si>
    <t>2020-05-21</t>
  </si>
  <si>
    <t>6/2019: kterým se mění a doplňuje Nařízení města Kolína č. 2/2014, kterým se vydává tržní řád</t>
  </si>
  <si>
    <t>1082951389</t>
  </si>
  <si>
    <t>3/2021</t>
  </si>
  <si>
    <t>2022-01-01</t>
  </si>
  <si>
    <t>1082590703</t>
  </si>
  <si>
    <t>9/2011</t>
  </si>
  <si>
    <t>o stanovení koeficientů pro výpočet daně z nemovitosti</t>
  </si>
  <si>
    <t>2012-01-01</t>
  </si>
  <si>
    <t>daň z nemovitých věcí - koeficient u pozemků;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</si>
  <si>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12</t>
  </si>
  <si>
    <t>7/2024: Obecně závazná vyhláška o stanovení místního koeficientu pro výpočet daně z nemovitosti; 7/2024: Obecně závazná vyhláška o stanovení místního koeficientu pro výpočet daně z nemovitosti</t>
  </si>
  <si>
    <t>1082584829</t>
  </si>
  <si>
    <t>9/2019</t>
  </si>
  <si>
    <t>2020-01-01</t>
  </si>
  <si>
    <t>6/2023: o místním poplatku z pobytu</t>
  </si>
  <si>
    <t>1082483998</t>
  </si>
  <si>
    <t>1/2022</t>
  </si>
  <si>
    <t>kterou se zakazuje požívání alkoholických nápojů za účelem zabezpečení místních záležitostí veřejného pořádku na vymezených veřejných prostranstvích</t>
  </si>
  <si>
    <t>2022-07-07</t>
  </si>
  <si>
    <t>4/2014: o zákazu konzumace alkoholických nápojů na veřejném prostranství</t>
  </si>
  <si>
    <t>16/2024: Obecně závazná vyhláška města, kterou se zakazuje požívání alkoholických nápojů za účelem zabezpečení místních záležitostí veřejného pořádku na vymezených veřejných prostranstvích; 16/2024: Obecně závazná vyhláška města, kterou se zakazuje požívání alkoholických nápojů za účelem zabezpečení místních záležitostí veřejného pořádku na vymezených veřejných prostranstvích; 16/2024: Obecně závazná vyhláška města, kterou se zakazuje požívání alkoholických nápojů za účelem zabezpečení místních záležitostí veřejného pořádku na vymezených veřejných prostranstvích</t>
  </si>
  <si>
    <t>1053186017</t>
  </si>
  <si>
    <t>6/2011</t>
  </si>
  <si>
    <t>2011-02-16</t>
  </si>
  <si>
    <t>8/2023: o místním poplatku ze vstupného</t>
  </si>
  <si>
    <t>1035379909</t>
  </si>
  <si>
    <t>6/2015</t>
  </si>
  <si>
    <t>k zabezpečení místních záležitostí veřejného pořádku na veřejných prostranstvích</t>
  </si>
  <si>
    <t>2015-10-17</t>
  </si>
  <si>
    <t>veřejný pořádek - jiné; veřejný pořádek - plakátování; veřejný pořádek - jiné</t>
  </si>
  <si>
    <t>zákon č. 128/2000 Sb., o obcích - § 10 písm. a) - jiné; zákon č. 128/2000 Sb., o obcích - § 10 písm. c) - plakátování; zákon č. 128/2000 Sb., o obcích - § 10 písm. c) - jiné</t>
  </si>
  <si>
    <t>1035374900</t>
  </si>
  <si>
    <t>5/2021</t>
  </si>
  <si>
    <t>o místním poplatku za užívání veřejného prostranství, kterou se mění OZV č. 1/2018 o místním poplatku za užívání veřejného prostranství</t>
  </si>
  <si>
    <t>2021-12-24</t>
  </si>
  <si>
    <t>1035365563</t>
  </si>
  <si>
    <t>4/2020</t>
  </si>
  <si>
    <t>o evidenci trvale označených psů a jejich chovatelů</t>
  </si>
  <si>
    <t>2020-06-11</t>
  </si>
  <si>
    <t xml:space="preserve">ústavní zákon č. 1/1993 Sb., Ústava České republiky - čl. 104 odst. 3 </t>
  </si>
  <si>
    <t>10/2024: Obecně závazná vyhláška města Kolína,   kterou se zrušuje OZV o evidenci trvale označených psů a jejich chovatelů č. 04/2020</t>
  </si>
  <si>
    <t>1035361163</t>
  </si>
  <si>
    <t>4/2017</t>
  </si>
  <si>
    <t>2017-10-14</t>
  </si>
  <si>
    <t>veřejný pořádek - podmínky pro pořádání veřejně přístupných akcí</t>
  </si>
  <si>
    <t>zákon č. 128/2000 Sb., o obcích - § 10 písm. b) - podmínky pro pořádání veřejně přístupných akcí</t>
  </si>
  <si>
    <t>9/2024: o stanovení podmínek pro pořádání, průběh a ukončení veřejnosti přístupných veřejných hudebních produkcí v rozsahu nezbytném k zajištění veřejného pořádku; 9/2024: o stanovení podmínek pro pořádání, průběh a ukončení veřejnosti přístupných veřejných hudebních produkcí v rozsahu nezbytném k zajištění veřejného pořádku</t>
  </si>
  <si>
    <t>1035351983</t>
  </si>
  <si>
    <t>3/2020</t>
  </si>
  <si>
    <t>k zajištění udržování a ochraně veřejné zeleně na území města</t>
  </si>
  <si>
    <t>2020-02-13</t>
  </si>
  <si>
    <t>4/2025: Obecně závazná vyhláška města Kolín k zajištění udržování a ochraně veřejné zeleně na území města</t>
  </si>
  <si>
    <t>1035348171</t>
  </si>
  <si>
    <t>2/2020</t>
  </si>
  <si>
    <t>kterou se stanovují pravidla pro pohyb psů na veřejném prostranství ve městě</t>
  </si>
  <si>
    <t>pohyb psů</t>
  </si>
  <si>
    <t>zákon č. 246/1992 Sb., na ochranu zvířat proti týrání - § 24 odst. 2</t>
  </si>
  <si>
    <t>1035339845</t>
  </si>
  <si>
    <t>3/2019</t>
  </si>
  <si>
    <t>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</si>
  <si>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</si>
  <si>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</si>
  <si>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6/2025: o regulaci zacházení s pyrotechnickými výrobky; 6/2025: o regulaci zacházení s pyrotechnickými výrobky</t>
  </si>
  <si>
    <t>1023617020</t>
  </si>
  <si>
    <t>1/2009</t>
  </si>
  <si>
    <t>Požární řád města Kolín</t>
  </si>
  <si>
    <t>2009-04-01</t>
  </si>
  <si>
    <t>13/2024: Obecně závazná vyhláška města Kolína,  kterou se vydává Požární řád města Kolína</t>
  </si>
  <si>
    <t>1023601720</t>
  </si>
  <si>
    <t>1/2020</t>
  </si>
  <si>
    <t xml:space="preserve">o místním poplatku ze psů </t>
  </si>
  <si>
    <t>2020-02-01</t>
  </si>
  <si>
    <t>7/2023: o místním poplatku ze psů</t>
  </si>
  <si>
    <t>1023593409</t>
  </si>
  <si>
    <t>1/2018</t>
  </si>
  <si>
    <t>2018-02-01</t>
  </si>
  <si>
    <t>3/2022: o místním poplatku za užívání veřejného prostranství; 3/2022: o místním poplatku za užívání veřejného prostranství; 3/2022: o místním poplatku za užívání veřejného prostranství; 3/2022: o místním poplatku za užívání veřejného prostranství</t>
  </si>
  <si>
    <t>1023589555</t>
  </si>
  <si>
    <t>4/2014</t>
  </si>
  <si>
    <t>o zákazu konzumace alkoholických nápojů na veřejném prostranství</t>
  </si>
  <si>
    <t>2014-07-10</t>
  </si>
  <si>
    <t>1/2022: kterou se zakazuje požívání alkoholických nápojů za účelem zabezpečení místních záležitostí veřejného pořádku na vymezených veřejných prostranstvích; 1/2022: kterou se zakazuje požívání alkoholických nápojů za účelem zabezpečení místních záležitostí veřejného pořádku na vymezených veřejných prostranstvích; 1/2022: kterou se zakazuje požívání alkoholických nápojů za účelem zabezpečení místních záležitostí veřejného pořádku na vymezených veřejných prostranstvích</t>
  </si>
  <si>
    <t>1023580618</t>
  </si>
  <si>
    <t>1/2021</t>
  </si>
  <si>
    <t>2021-06-10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</si>
  <si>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</si>
  <si>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b)</t>
  </si>
  <si>
    <t>2/2023: o školských obvodech základních a mateřských škol ve městě Kolín; 2/2023: o školských obvodech základních a mateřských škol ve městě Kolín</t>
  </si>
  <si>
    <t>1023544731</t>
  </si>
  <si>
    <t>1/1997</t>
  </si>
  <si>
    <t>o Městské policii v Kolíně</t>
  </si>
  <si>
    <t>1997-07-01</t>
  </si>
  <si>
    <t>obecní policie</t>
  </si>
  <si>
    <t xml:space="preserve">zákon č. 553/1991 Sb., o obecní policii - § 1 odst. 1 </t>
  </si>
  <si>
    <t>1023526530</t>
  </si>
  <si>
    <t>4/2021</t>
  </si>
  <si>
    <t>o stanovení obecního systému odpadového hospodářství na území města Kolín</t>
  </si>
  <si>
    <t>systém odpadového hospodářství</t>
  </si>
  <si>
    <t>zákon č. 541/2020 Sb., o odpadech - § 59 odst. 4</t>
  </si>
  <si>
    <t>1023515192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</si>
</sst>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46203.38698387556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HYPERLINK("https://sbirkapp.gov.cz/detail/SPPZWTLOHKEJB5CE", "https://sbirkapp.gov.cz/detail/SPPZWTLOHKEJB5CE")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46097</v>
      </c>
      <c r="I3" s="1">
        <v>46100.2813587459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HYPERLINK("https://sbirkapp.gov.cz/detail/SPP3KNKA4PB47QHM", "https://sbirkapp.gov.cz/detail/SPP3KNKA4PB47QHM")</f>
        <v>0</v>
      </c>
      <c r="V3" t="s">
        <v>43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38</v>
      </c>
      <c r="H4" s="1">
        <v>46048</v>
      </c>
      <c r="I4" s="1">
        <v>46049.32935226864</v>
      </c>
      <c r="J4" t="s">
        <v>45</v>
      </c>
      <c r="K4" t="s">
        <v>31</v>
      </c>
      <c r="M4" t="s">
        <v>40</v>
      </c>
      <c r="N4" t="s">
        <v>41</v>
      </c>
      <c r="P4" t="s">
        <v>46</v>
      </c>
      <c r="R4" t="s">
        <v>47</v>
      </c>
      <c r="S4" t="b">
        <v>0</v>
      </c>
      <c r="T4" s="1">
        <v>46115</v>
      </c>
      <c r="U4" s="2">
        <f>HYPERLINK("https://sbirkapp.gov.cz/detail/SPPJXFA2FRZBRPE6", "https://sbirkapp.gov.cz/detail/SPPJXFA2FRZBRPE6")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46041</v>
      </c>
      <c r="I5" s="1">
        <v>46042.36875745086</v>
      </c>
      <c r="J5" t="s">
        <v>51</v>
      </c>
      <c r="K5" t="s">
        <v>31</v>
      </c>
      <c r="M5" t="s">
        <v>32</v>
      </c>
      <c r="N5" t="s">
        <v>33</v>
      </c>
      <c r="P5" t="s">
        <v>52</v>
      </c>
      <c r="R5" t="s">
        <v>53</v>
      </c>
      <c r="S5" t="b">
        <v>0</v>
      </c>
      <c r="T5" s="1">
        <v>46235</v>
      </c>
      <c r="U5" s="2">
        <f>HYPERLINK("https://sbirkapp.gov.cz/detail/SPPPVSYSRRNWR4II", "https://sbirkapp.gov.cz/detail/SPPPVSYSRRNWR4II")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50</v>
      </c>
      <c r="H6" s="1">
        <v>46027</v>
      </c>
      <c r="I6" s="1">
        <v>46028.37632587309</v>
      </c>
      <c r="J6" t="s">
        <v>56</v>
      </c>
      <c r="K6" t="s">
        <v>31</v>
      </c>
      <c r="M6" t="s">
        <v>32</v>
      </c>
      <c r="N6" t="s">
        <v>33</v>
      </c>
      <c r="P6" t="s">
        <v>57</v>
      </c>
      <c r="R6" t="s">
        <v>34</v>
      </c>
      <c r="S6" t="b">
        <v>0</v>
      </c>
      <c r="T6" s="1">
        <v>46057</v>
      </c>
      <c r="U6" s="2">
        <f>HYPERLINK("https://sbirkapp.gov.cz/detail/SPPEZ4YPFCOY4366", "https://sbirkapp.gov.cz/detail/SPPEZ4YPFCOY4366")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46006</v>
      </c>
      <c r="I7" s="1">
        <v>46007.34997849195</v>
      </c>
      <c r="J7" t="s">
        <v>61</v>
      </c>
      <c r="K7" t="s">
        <v>31</v>
      </c>
      <c r="M7" t="s">
        <v>32</v>
      </c>
      <c r="N7" t="s">
        <v>33</v>
      </c>
      <c r="P7" t="s">
        <v>62</v>
      </c>
      <c r="S7" t="b">
        <v>1</v>
      </c>
      <c r="U7" s="2">
        <f>HYPERLINK("https://sbirkapp.gov.cz/detail/SPPCLKZWD6SQ6SFO", "https://sbirkapp.gov.cz/detail/SPPCLKZWD6SQ6SFO")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50</v>
      </c>
      <c r="H8" s="1">
        <v>46006</v>
      </c>
      <c r="I8" s="1">
        <v>46007.34512113698</v>
      </c>
      <c r="J8" t="s">
        <v>61</v>
      </c>
      <c r="K8" t="s">
        <v>31</v>
      </c>
      <c r="M8" t="s">
        <v>32</v>
      </c>
      <c r="N8" t="s">
        <v>33</v>
      </c>
      <c r="P8" t="s">
        <v>65</v>
      </c>
      <c r="R8" t="s">
        <v>52</v>
      </c>
      <c r="S8" t="b">
        <v>0</v>
      </c>
      <c r="T8" s="1">
        <v>46043</v>
      </c>
      <c r="U8" s="2">
        <f>HYPERLINK("https://sbirkapp.gov.cz/detail/SPPQOWSRNTIRZPOG", "https://sbirkapp.gov.cz/detail/SPPQOWSRNTIRZPOG")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37</v>
      </c>
      <c r="G9" t="s">
        <v>68</v>
      </c>
      <c r="H9" s="1">
        <v>45999</v>
      </c>
      <c r="I9" s="1">
        <v>46000.3561668369</v>
      </c>
      <c r="J9" t="s">
        <v>61</v>
      </c>
      <c r="K9" t="s">
        <v>31</v>
      </c>
      <c r="M9" t="s">
        <v>69</v>
      </c>
      <c r="N9" t="s">
        <v>70</v>
      </c>
      <c r="P9" t="s">
        <v>71</v>
      </c>
      <c r="S9" t="b">
        <v>1</v>
      </c>
      <c r="U9" s="2">
        <f>HYPERLINK("https://sbirkapp.gov.cz/detail/SPPGT24CV57YCF24", "https://sbirkapp.gov.cz/detail/SPPGT24CV57YCF24")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45971</v>
      </c>
      <c r="I10" s="1">
        <v>45972.34281487273</v>
      </c>
      <c r="J10" t="s">
        <v>75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HYPERLINK("https://sbirkapp.gov.cz/detail/SPPPC7JTRCBOWV2C", "https://sbirkapp.gov.cz/detail/SPPPC7JTRCBOWV2C")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37</v>
      </c>
      <c r="G11" t="s">
        <v>80</v>
      </c>
      <c r="H11" s="1">
        <v>45922</v>
      </c>
      <c r="I11" s="1">
        <v>45925.34258813671</v>
      </c>
      <c r="J11" t="s">
        <v>81</v>
      </c>
      <c r="K11" t="s">
        <v>31</v>
      </c>
      <c r="M11" t="s">
        <v>82</v>
      </c>
      <c r="N11" t="s">
        <v>83</v>
      </c>
      <c r="P11" t="s">
        <v>84</v>
      </c>
      <c r="S11" t="b">
        <v>1</v>
      </c>
      <c r="U11" s="2">
        <f>HYPERLINK("https://sbirkapp.gov.cz/detail/SPPASKGDZZIILCYW", "https://sbirkapp.gov.cz/detail/SPPASKGDZZIILCYW")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37</v>
      </c>
      <c r="G12" t="s">
        <v>38</v>
      </c>
      <c r="H12" s="1">
        <v>45831</v>
      </c>
      <c r="I12" s="1">
        <v>45832.50525922935</v>
      </c>
      <c r="J12" t="s">
        <v>87</v>
      </c>
      <c r="K12" t="s">
        <v>31</v>
      </c>
      <c r="M12" t="s">
        <v>40</v>
      </c>
      <c r="N12" t="s">
        <v>41</v>
      </c>
      <c r="P12" t="s">
        <v>88</v>
      </c>
      <c r="R12" t="s">
        <v>89</v>
      </c>
      <c r="S12" t="b">
        <v>0</v>
      </c>
      <c r="T12" s="1">
        <v>46064</v>
      </c>
      <c r="U12" s="2">
        <f>HYPERLINK("https://sbirkapp.gov.cz/detail/SPPECQCDE6LTO3CQ", "https://sbirkapp.gov.cz/detail/SPPECQCDE6LTO3CQ")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37</v>
      </c>
      <c r="G13" t="s">
        <v>38</v>
      </c>
      <c r="H13" s="1">
        <v>45803</v>
      </c>
      <c r="I13" s="1">
        <v>45804.3569240519</v>
      </c>
      <c r="J13" t="s">
        <v>92</v>
      </c>
      <c r="K13" t="s">
        <v>31</v>
      </c>
      <c r="M13" t="s">
        <v>40</v>
      </c>
      <c r="N13" t="s">
        <v>41</v>
      </c>
      <c r="P13" t="s">
        <v>93</v>
      </c>
      <c r="R13" t="s">
        <v>94</v>
      </c>
      <c r="S13" t="b">
        <v>0</v>
      </c>
      <c r="T13" s="1">
        <v>45847</v>
      </c>
      <c r="U13" s="2">
        <f>HYPERLINK("https://sbirkapp.gov.cz/detail/SPPGICNDOXN6SWN6", "https://sbirkapp.gov.cz/detail/SPPGICNDOXN6SWN6")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45670</v>
      </c>
      <c r="I14" s="1">
        <v>45671.30195553332</v>
      </c>
      <c r="J14" t="s">
        <v>98</v>
      </c>
      <c r="K14" t="s">
        <v>31</v>
      </c>
      <c r="M14" t="s">
        <v>76</v>
      </c>
      <c r="N14" t="s">
        <v>77</v>
      </c>
      <c r="R14" t="s">
        <v>99</v>
      </c>
      <c r="S14" t="b">
        <v>1</v>
      </c>
      <c r="U14" s="2">
        <f>HYPERLINK("https://sbirkapp.gov.cz/detail/SPP4LH2NZOWBQY6M", "https://sbirkapp.gov.cz/detail/SPP4LH2NZOWBQY6M")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37</v>
      </c>
      <c r="G15" t="s">
        <v>102</v>
      </c>
      <c r="H15" s="1">
        <v>45635</v>
      </c>
      <c r="I15" s="1">
        <v>45636.34742448271</v>
      </c>
      <c r="J15" t="s">
        <v>103</v>
      </c>
      <c r="K15" t="s">
        <v>31</v>
      </c>
      <c r="M15" t="s">
        <v>104</v>
      </c>
      <c r="N15" t="s">
        <v>105</v>
      </c>
      <c r="P15" t="s">
        <v>106</v>
      </c>
      <c r="R15" t="s">
        <v>107</v>
      </c>
      <c r="S15" t="b">
        <v>0</v>
      </c>
      <c r="T15" s="1">
        <v>45819</v>
      </c>
      <c r="U15" s="2">
        <f>HYPERLINK("https://sbirkapp.gov.cz/detail/SPPL5WN3VEABX67M", "https://sbirkapp.gov.cz/detail/SPPL5WN3VEABX67M")</f>
        <v>0</v>
      </c>
      <c r="V15" t="s">
        <v>108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50</v>
      </c>
      <c r="H16" s="1">
        <v>45614</v>
      </c>
      <c r="I16" s="1">
        <v>45615.38096227468</v>
      </c>
      <c r="J16" t="s">
        <v>110</v>
      </c>
      <c r="K16" t="s">
        <v>31</v>
      </c>
      <c r="M16" t="s">
        <v>32</v>
      </c>
      <c r="N16" t="s">
        <v>33</v>
      </c>
      <c r="P16" t="s">
        <v>111</v>
      </c>
      <c r="R16" t="s">
        <v>57</v>
      </c>
      <c r="S16" t="b">
        <v>0</v>
      </c>
      <c r="T16" s="1">
        <v>46023</v>
      </c>
      <c r="U16" s="2">
        <f>HYPERLINK("https://sbirkapp.gov.cz/detail/SPPVHZSVBYRLTUZG", "https://sbirkapp.gov.cz/detail/SPPVHZSVBYRLTUZG")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37</v>
      </c>
      <c r="G17" t="s">
        <v>114</v>
      </c>
      <c r="H17" s="1">
        <v>45607</v>
      </c>
      <c r="I17" s="1">
        <v>45608.34941252093</v>
      </c>
      <c r="J17" t="s">
        <v>115</v>
      </c>
      <c r="K17" t="s">
        <v>31</v>
      </c>
      <c r="M17" t="s">
        <v>116</v>
      </c>
      <c r="N17" t="s">
        <v>117</v>
      </c>
      <c r="P17" t="s">
        <v>118</v>
      </c>
      <c r="S17" t="b">
        <v>1</v>
      </c>
      <c r="U17" s="2">
        <f>HYPERLINK("https://sbirkapp.gov.cz/detail/SPP3TP2ITDDJHY6I", "https://sbirkapp.gov.cz/detail/SPP3TP2ITDDJHY6I")</f>
        <v>0</v>
      </c>
      <c r="V17" t="s">
        <v>119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37</v>
      </c>
      <c r="G18" t="s">
        <v>121</v>
      </c>
      <c r="H18" s="1">
        <v>45607</v>
      </c>
      <c r="I18" s="1">
        <v>45608.33971488946</v>
      </c>
      <c r="J18" t="s">
        <v>122</v>
      </c>
      <c r="K18" t="s">
        <v>31</v>
      </c>
      <c r="M18" t="s">
        <v>123</v>
      </c>
      <c r="N18" t="s">
        <v>124</v>
      </c>
      <c r="P18" t="s">
        <v>125</v>
      </c>
      <c r="S18" t="b">
        <v>1</v>
      </c>
      <c r="U18" s="2">
        <f>HYPERLINK("https://sbirkapp.gov.cz/detail/SPPROIHUD5WXFMYS", "https://sbirkapp.gov.cz/detail/SPPROIHUD5WXFMYS")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60</v>
      </c>
      <c r="H19" s="1">
        <v>45565</v>
      </c>
      <c r="I19" s="1">
        <v>45566.41423707923</v>
      </c>
      <c r="J19" t="s">
        <v>128</v>
      </c>
      <c r="K19" t="s">
        <v>31</v>
      </c>
      <c r="M19" t="s">
        <v>32</v>
      </c>
      <c r="N19" t="s">
        <v>33</v>
      </c>
      <c r="P19" t="s">
        <v>129</v>
      </c>
      <c r="R19" t="s">
        <v>130</v>
      </c>
      <c r="S19" t="b">
        <v>0</v>
      </c>
      <c r="T19" s="1">
        <v>46023</v>
      </c>
      <c r="U19" s="2">
        <f>HYPERLINK("https://sbirkapp.gov.cz/detail/SPPMM7KZPLVWI7O2", "https://sbirkapp.gov.cz/detail/SPPMM7KZPLVWI7O2")</f>
        <v>0</v>
      </c>
      <c r="V19" t="s">
        <v>131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28</v>
      </c>
      <c r="G20" t="s">
        <v>50</v>
      </c>
      <c r="H20" s="1">
        <v>45565</v>
      </c>
      <c r="I20" s="1">
        <v>45566.4031203102</v>
      </c>
      <c r="J20" t="s">
        <v>128</v>
      </c>
      <c r="K20" t="s">
        <v>31</v>
      </c>
      <c r="M20" t="s">
        <v>32</v>
      </c>
      <c r="N20" t="s">
        <v>33</v>
      </c>
      <c r="P20" t="s">
        <v>133</v>
      </c>
      <c r="R20" t="s">
        <v>65</v>
      </c>
      <c r="S20" t="b">
        <v>0</v>
      </c>
      <c r="T20" s="1">
        <v>45630</v>
      </c>
      <c r="U20" s="2">
        <f>HYPERLINK("https://sbirkapp.gov.cz/detail/SPPL3P5HNEJSLIWG", "https://sbirkapp.gov.cz/detail/SPPL3P5HNEJSLIWG")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37</v>
      </c>
      <c r="G21" t="s">
        <v>136</v>
      </c>
      <c r="H21" s="1">
        <v>45558</v>
      </c>
      <c r="I21" s="1">
        <v>45559.41854147673</v>
      </c>
      <c r="J21" t="s">
        <v>137</v>
      </c>
      <c r="K21" t="s">
        <v>31</v>
      </c>
      <c r="M21" t="s">
        <v>138</v>
      </c>
      <c r="N21" t="s">
        <v>139</v>
      </c>
      <c r="P21" t="s">
        <v>140</v>
      </c>
      <c r="S21" t="b">
        <v>1</v>
      </c>
      <c r="U21" s="2">
        <f>HYPERLINK("https://sbirkapp.gov.cz/detail/SPPX3OMTGKW24FF6", "https://sbirkapp.gov.cz/detail/SPPX3OMTGKW24FF6")</f>
        <v>0</v>
      </c>
      <c r="V21" t="s">
        <v>141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142</v>
      </c>
      <c r="F22" t="s">
        <v>37</v>
      </c>
      <c r="G22" t="s">
        <v>38</v>
      </c>
      <c r="H22" s="1">
        <v>45558</v>
      </c>
      <c r="I22" s="1">
        <v>45559.40647416839</v>
      </c>
      <c r="J22" t="s">
        <v>137</v>
      </c>
      <c r="K22" t="s">
        <v>31</v>
      </c>
      <c r="M22" t="s">
        <v>40</v>
      </c>
      <c r="N22" t="s">
        <v>41</v>
      </c>
      <c r="P22" t="s">
        <v>143</v>
      </c>
      <c r="S22" t="b">
        <v>1</v>
      </c>
      <c r="U22" s="2">
        <f>HYPERLINK("https://sbirkapp.gov.cz/detail/SPPEEY56RUY7SMN6", "https://sbirkapp.gov.cz/detail/SPPEEY56RUY7SMN6")</f>
        <v>0</v>
      </c>
      <c r="V22" t="s">
        <v>144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145</v>
      </c>
      <c r="F23" t="s">
        <v>37</v>
      </c>
      <c r="G23" t="s">
        <v>146</v>
      </c>
      <c r="H23" s="1">
        <v>45558</v>
      </c>
      <c r="I23" s="1">
        <v>45559.40118818975</v>
      </c>
      <c r="J23" t="s">
        <v>137</v>
      </c>
      <c r="K23" t="s">
        <v>31</v>
      </c>
      <c r="M23" t="s">
        <v>147</v>
      </c>
      <c r="N23" t="s">
        <v>148</v>
      </c>
      <c r="P23" t="s">
        <v>149</v>
      </c>
      <c r="S23" t="b">
        <v>1</v>
      </c>
      <c r="U23" s="2">
        <f>HYPERLINK("https://sbirkapp.gov.cz/detail/SPPHRUSAZOVPHTVC", "https://sbirkapp.gov.cz/detail/SPPHRUSAZOVPHTVC")</f>
        <v>0</v>
      </c>
      <c r="V23" t="s">
        <v>150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37</v>
      </c>
      <c r="G24" t="s">
        <v>152</v>
      </c>
      <c r="H24" s="1">
        <v>45460</v>
      </c>
      <c r="I24" s="1">
        <v>45484.35408232071</v>
      </c>
      <c r="J24" t="s">
        <v>115</v>
      </c>
      <c r="K24" t="s">
        <v>31</v>
      </c>
      <c r="M24" t="s">
        <v>153</v>
      </c>
      <c r="N24" t="s">
        <v>154</v>
      </c>
      <c r="P24" t="s">
        <v>155</v>
      </c>
      <c r="S24" t="b">
        <v>1</v>
      </c>
      <c r="U24" s="2">
        <f>HYPERLINK("https://sbirkapp.gov.cz/detail/SPP2LQGITNUVXGM6", "https://sbirkapp.gov.cz/detail/SPP2LQGITNUVXGM6")</f>
        <v>0</v>
      </c>
      <c r="V24" t="s">
        <v>156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157</v>
      </c>
      <c r="F25" t="s">
        <v>28</v>
      </c>
      <c r="G25" t="s">
        <v>158</v>
      </c>
      <c r="H25" s="1">
        <v>45446</v>
      </c>
      <c r="I25" s="1">
        <v>45447.3780152067</v>
      </c>
      <c r="J25" t="s">
        <v>159</v>
      </c>
      <c r="K25" t="s">
        <v>31</v>
      </c>
      <c r="M25" t="s">
        <v>138</v>
      </c>
      <c r="N25" t="s">
        <v>160</v>
      </c>
      <c r="P25" t="s">
        <v>161</v>
      </c>
      <c r="S25" t="b">
        <v>1</v>
      </c>
      <c r="U25" s="2">
        <f>HYPERLINK("https://sbirkapp.gov.cz/detail/SPP3PJUISD6LT55I", "https://sbirkapp.gov.cz/detail/SPP3PJUISD6LT55I")</f>
        <v>0</v>
      </c>
      <c r="V25" t="s">
        <v>162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163</v>
      </c>
      <c r="F26" t="s">
        <v>28</v>
      </c>
      <c r="G26" t="s">
        <v>164</v>
      </c>
      <c r="H26" s="1">
        <v>45362</v>
      </c>
      <c r="I26" s="1">
        <v>45364.39754259231</v>
      </c>
      <c r="J26" t="s">
        <v>165</v>
      </c>
      <c r="K26" t="s">
        <v>31</v>
      </c>
      <c r="M26" t="s">
        <v>32</v>
      </c>
      <c r="N26" t="s">
        <v>33</v>
      </c>
      <c r="P26" t="s">
        <v>166</v>
      </c>
      <c r="R26" t="s">
        <v>62</v>
      </c>
      <c r="S26" t="b">
        <v>0</v>
      </c>
      <c r="T26" s="1">
        <v>45580</v>
      </c>
      <c r="U26" s="2">
        <f>HYPERLINK("https://sbirkapp.gov.cz/detail/SPP76H4DM4PCJ4KK", "https://sbirkapp.gov.cz/detail/SPP76H4DM4PCJ4KK")</f>
        <v>0</v>
      </c>
      <c r="V26" t="s">
        <v>167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168</v>
      </c>
      <c r="F27" t="s">
        <v>28</v>
      </c>
      <c r="G27" t="s">
        <v>169</v>
      </c>
      <c r="H27" s="1">
        <v>45362</v>
      </c>
      <c r="I27" s="1">
        <v>45364.38734142126</v>
      </c>
      <c r="J27" t="s">
        <v>165</v>
      </c>
      <c r="K27" t="s">
        <v>31</v>
      </c>
      <c r="M27" t="s">
        <v>32</v>
      </c>
      <c r="N27" t="s">
        <v>33</v>
      </c>
      <c r="P27" t="s">
        <v>170</v>
      </c>
      <c r="R27" t="s">
        <v>171</v>
      </c>
      <c r="S27" t="b">
        <v>0</v>
      </c>
      <c r="T27" s="1">
        <v>45580</v>
      </c>
      <c r="U27" s="2">
        <f>HYPERLINK("https://sbirkapp.gov.cz/detail/SPPLT7SG73UALCOI", "https://sbirkapp.gov.cz/detail/SPPLT7SG73UALCOI")</f>
        <v>0</v>
      </c>
      <c r="V27" t="s">
        <v>172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28</v>
      </c>
      <c r="G28" t="s">
        <v>174</v>
      </c>
      <c r="H28" s="1">
        <v>45313</v>
      </c>
      <c r="I28" s="1">
        <v>45315.6005474816</v>
      </c>
      <c r="J28" t="s">
        <v>175</v>
      </c>
      <c r="K28" t="s">
        <v>31</v>
      </c>
      <c r="M28" t="s">
        <v>32</v>
      </c>
      <c r="N28" t="s">
        <v>33</v>
      </c>
      <c r="P28" t="s">
        <v>176</v>
      </c>
      <c r="R28" t="s">
        <v>177</v>
      </c>
      <c r="S28" t="b">
        <v>0</v>
      </c>
      <c r="T28" s="1">
        <v>45383</v>
      </c>
      <c r="U28" s="2">
        <f>HYPERLINK("https://sbirkapp.gov.cz/detail/SPP2IWBHWJTC3YNO", "https://sbirkapp.gov.cz/detail/SPP2IWBHWJTC3YNO")</f>
        <v>0</v>
      </c>
      <c r="V28" t="s">
        <v>178</v>
      </c>
      <c r="W28">
        <v>3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179</v>
      </c>
      <c r="F29" t="s">
        <v>28</v>
      </c>
      <c r="G29" t="s">
        <v>180</v>
      </c>
      <c r="H29" s="1">
        <v>45313</v>
      </c>
      <c r="I29" s="1">
        <v>45315.58859179656</v>
      </c>
      <c r="J29" t="s">
        <v>175</v>
      </c>
      <c r="K29" t="s">
        <v>31</v>
      </c>
      <c r="M29" t="s">
        <v>32</v>
      </c>
      <c r="N29" t="s">
        <v>33</v>
      </c>
      <c r="P29" t="s">
        <v>176</v>
      </c>
      <c r="R29" t="s">
        <v>181</v>
      </c>
      <c r="S29" t="b">
        <v>0</v>
      </c>
      <c r="T29" s="1">
        <v>45383</v>
      </c>
      <c r="U29" s="2">
        <f>HYPERLINK("https://sbirkapp.gov.cz/detail/SPPHMUUAN4IPN5FU", "https://sbirkapp.gov.cz/detail/SPPHMUUAN4IPN5FU")</f>
        <v>0</v>
      </c>
      <c r="V29" t="s">
        <v>182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169</v>
      </c>
      <c r="H30" s="1">
        <v>45299</v>
      </c>
      <c r="I30" s="1">
        <v>45301.58338915653</v>
      </c>
      <c r="J30" t="s">
        <v>184</v>
      </c>
      <c r="K30" t="s">
        <v>31</v>
      </c>
      <c r="M30" t="s">
        <v>32</v>
      </c>
      <c r="N30" t="s">
        <v>33</v>
      </c>
      <c r="P30" t="s">
        <v>185</v>
      </c>
      <c r="R30" t="s">
        <v>186</v>
      </c>
      <c r="S30" t="b">
        <v>0</v>
      </c>
      <c r="T30" s="1">
        <v>45352</v>
      </c>
      <c r="U30" s="2">
        <f>HYPERLINK("https://sbirkapp.gov.cz/detail/SPPSRF73LNXPPJGA", "https://sbirkapp.gov.cz/detail/SPPSRF73LNXPPJGA")</f>
        <v>0</v>
      </c>
      <c r="V30" t="s">
        <v>187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188</v>
      </c>
      <c r="F31" t="s">
        <v>37</v>
      </c>
      <c r="G31" t="s">
        <v>189</v>
      </c>
      <c r="H31" s="1">
        <v>45264</v>
      </c>
      <c r="I31" s="1">
        <v>45267.35606555285</v>
      </c>
      <c r="J31" t="s">
        <v>190</v>
      </c>
      <c r="K31" t="s">
        <v>31</v>
      </c>
      <c r="M31" t="s">
        <v>191</v>
      </c>
      <c r="N31" t="s">
        <v>192</v>
      </c>
      <c r="P31" t="s">
        <v>193</v>
      </c>
      <c r="S31" t="b">
        <v>1</v>
      </c>
      <c r="U31" s="2">
        <f>HYPERLINK("https://sbirkapp.gov.cz/detail/SPPQXPUUOSBONPBC", "https://sbirkapp.gov.cz/detail/SPPQXPUUOSBONPBC")</f>
        <v>0</v>
      </c>
      <c r="V31" t="s">
        <v>194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195</v>
      </c>
      <c r="F32" t="s">
        <v>37</v>
      </c>
      <c r="G32" t="s">
        <v>196</v>
      </c>
      <c r="H32" s="1">
        <v>45264</v>
      </c>
      <c r="I32" s="1">
        <v>45267.33666890232</v>
      </c>
      <c r="J32" t="s">
        <v>190</v>
      </c>
      <c r="K32" t="s">
        <v>31</v>
      </c>
      <c r="M32" t="s">
        <v>197</v>
      </c>
      <c r="N32" t="s">
        <v>198</v>
      </c>
      <c r="P32" t="s">
        <v>199</v>
      </c>
      <c r="S32" t="b">
        <v>1</v>
      </c>
      <c r="U32" s="2">
        <f>HYPERLINK("https://sbirkapp.gov.cz/detail/SPPZ7ABAYHLVEHSS", "https://sbirkapp.gov.cz/detail/SPPZ7ABAYHLVEHSS")</f>
        <v>0</v>
      </c>
      <c r="V32" t="s">
        <v>200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201</v>
      </c>
      <c r="F33" t="s">
        <v>37</v>
      </c>
      <c r="G33" t="s">
        <v>202</v>
      </c>
      <c r="H33" s="1">
        <v>45264</v>
      </c>
      <c r="I33" s="1">
        <v>45267.33398362846</v>
      </c>
      <c r="J33" t="s">
        <v>190</v>
      </c>
      <c r="K33" t="s">
        <v>31</v>
      </c>
      <c r="M33" t="s">
        <v>203</v>
      </c>
      <c r="N33" t="s">
        <v>204</v>
      </c>
      <c r="P33" t="s">
        <v>205</v>
      </c>
      <c r="S33" t="b">
        <v>1</v>
      </c>
      <c r="U33" s="2">
        <f>HYPERLINK("https://sbirkapp.gov.cz/detail/SPPNZXKPKIWSDD2Q", "https://sbirkapp.gov.cz/detail/SPPNZXKPKIWSDD2Q")</f>
        <v>0</v>
      </c>
      <c r="V33" t="s">
        <v>206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207</v>
      </c>
      <c r="F34" t="s">
        <v>37</v>
      </c>
      <c r="G34" t="s">
        <v>208</v>
      </c>
      <c r="H34" s="1">
        <v>45264</v>
      </c>
      <c r="I34" s="1">
        <v>45267.33028399145</v>
      </c>
      <c r="J34" t="s">
        <v>190</v>
      </c>
      <c r="K34" t="s">
        <v>31</v>
      </c>
      <c r="M34" t="s">
        <v>209</v>
      </c>
      <c r="N34" t="s">
        <v>210</v>
      </c>
      <c r="P34" t="s">
        <v>211</v>
      </c>
      <c r="S34" t="b">
        <v>1</v>
      </c>
      <c r="U34" s="2">
        <f>HYPERLINK("https://sbirkapp.gov.cz/detail/SPP45RDTO3ZLIDGG", "https://sbirkapp.gov.cz/detail/SPP45RDTO3ZLIDGG")</f>
        <v>0</v>
      </c>
      <c r="V34" t="s">
        <v>212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213</v>
      </c>
      <c r="F35" t="s">
        <v>37</v>
      </c>
      <c r="G35" t="s">
        <v>214</v>
      </c>
      <c r="H35" s="1">
        <v>45264</v>
      </c>
      <c r="I35" s="1">
        <v>45267.326060919</v>
      </c>
      <c r="J35" t="s">
        <v>190</v>
      </c>
      <c r="K35" t="s">
        <v>31</v>
      </c>
      <c r="M35" t="s">
        <v>215</v>
      </c>
      <c r="N35" t="s">
        <v>216</v>
      </c>
      <c r="P35" t="s">
        <v>217</v>
      </c>
      <c r="S35" t="b">
        <v>1</v>
      </c>
      <c r="U35" s="2">
        <f>HYPERLINK("https://sbirkapp.gov.cz/detail/SPPRLA5EBURDS3WA", "https://sbirkapp.gov.cz/detail/SPPRLA5EBURDS3WA")</f>
        <v>0</v>
      </c>
      <c r="V35" t="s">
        <v>218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28</v>
      </c>
      <c r="G36" t="s">
        <v>220</v>
      </c>
      <c r="H36" s="1">
        <v>45250</v>
      </c>
      <c r="I36" s="1">
        <v>45251.53388728492</v>
      </c>
      <c r="J36" t="s">
        <v>221</v>
      </c>
      <c r="K36" t="s">
        <v>31</v>
      </c>
      <c r="M36" t="s">
        <v>76</v>
      </c>
      <c r="N36" t="s">
        <v>77</v>
      </c>
      <c r="P36" t="s">
        <v>222</v>
      </c>
      <c r="S36" t="b">
        <v>0</v>
      </c>
      <c r="T36" s="1">
        <v>45383</v>
      </c>
      <c r="U36" s="2">
        <f>HYPERLINK("https://sbirkapp.gov.cz/detail/SPPIR4YHPJIBPGZE", "https://sbirkapp.gov.cz/detail/SPPIR4YHPJIBPGZE")</f>
        <v>0</v>
      </c>
      <c r="V36" t="s">
        <v>223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224</v>
      </c>
      <c r="F37" t="s">
        <v>28</v>
      </c>
      <c r="G37" t="s">
        <v>225</v>
      </c>
      <c r="H37" s="1">
        <v>45201</v>
      </c>
      <c r="I37" s="1">
        <v>45202.39031730655</v>
      </c>
      <c r="J37" t="s">
        <v>226</v>
      </c>
      <c r="K37" t="s">
        <v>31</v>
      </c>
      <c r="M37" t="s">
        <v>227</v>
      </c>
      <c r="N37" t="s">
        <v>228</v>
      </c>
      <c r="S37" t="b">
        <v>0</v>
      </c>
      <c r="T37" s="1">
        <v>45474</v>
      </c>
      <c r="U37" s="2">
        <f>HYPERLINK("https://sbirkapp.gov.cz/detail/SPPN4RBJMWHCRUQG", "https://sbirkapp.gov.cz/detail/SPPN4RBJMWHCRUQG")</f>
        <v>0</v>
      </c>
      <c r="V37" t="s">
        <v>229</v>
      </c>
      <c r="W37">
        <v>4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230</v>
      </c>
      <c r="F38" t="s">
        <v>37</v>
      </c>
      <c r="G38" t="s">
        <v>231</v>
      </c>
      <c r="H38" s="1">
        <v>45096</v>
      </c>
      <c r="I38" s="1">
        <v>45098.4066413707</v>
      </c>
      <c r="J38" t="s">
        <v>232</v>
      </c>
      <c r="K38" t="s">
        <v>31</v>
      </c>
      <c r="M38" t="s">
        <v>233</v>
      </c>
      <c r="N38" t="s">
        <v>234</v>
      </c>
      <c r="P38" t="s">
        <v>235</v>
      </c>
      <c r="R38" t="s">
        <v>236</v>
      </c>
      <c r="S38" t="b">
        <v>0</v>
      </c>
      <c r="T38" s="1">
        <v>45658</v>
      </c>
      <c r="U38" s="2">
        <f>HYPERLINK("https://sbirkapp.gov.cz/detail/SPPGYQJQ3E23KIGC", "https://sbirkapp.gov.cz/detail/SPPGYQJQ3E23KIGC")</f>
        <v>0</v>
      </c>
      <c r="V38" t="s">
        <v>237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238</v>
      </c>
      <c r="F39" t="s">
        <v>28</v>
      </c>
      <c r="G39" t="s">
        <v>220</v>
      </c>
      <c r="H39" s="1">
        <v>44956</v>
      </c>
      <c r="I39" s="1">
        <v>44958.39617373424</v>
      </c>
      <c r="J39" t="s">
        <v>239</v>
      </c>
      <c r="K39" t="s">
        <v>31</v>
      </c>
      <c r="M39" t="s">
        <v>240</v>
      </c>
      <c r="N39" t="s">
        <v>241</v>
      </c>
      <c r="P39" t="s">
        <v>242</v>
      </c>
      <c r="R39" t="s">
        <v>243</v>
      </c>
      <c r="S39" t="b">
        <v>0</v>
      </c>
      <c r="T39" s="1">
        <v>45266</v>
      </c>
      <c r="U39" s="2">
        <f>HYPERLINK("https://sbirkapp.gov.cz/detail/SPPZZJ7RKWNCTUKA", "https://sbirkapp.gov.cz/detail/SPPZZJ7RKWNCTUKA")</f>
        <v>0</v>
      </c>
      <c r="V39" t="s">
        <v>244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245</v>
      </c>
      <c r="F40" t="s">
        <v>28</v>
      </c>
      <c r="G40" t="s">
        <v>246</v>
      </c>
      <c r="H40" s="1">
        <v>40049</v>
      </c>
      <c r="I40" s="1">
        <v>44909.43548385399</v>
      </c>
      <c r="J40" t="s">
        <v>247</v>
      </c>
      <c r="K40" t="s">
        <v>248</v>
      </c>
      <c r="L40" s="1">
        <v>40051</v>
      </c>
      <c r="M40" t="s">
        <v>249</v>
      </c>
      <c r="N40" t="s">
        <v>250</v>
      </c>
      <c r="R40" t="s">
        <v>251</v>
      </c>
      <c r="S40" t="b">
        <v>0</v>
      </c>
      <c r="T40" s="1">
        <v>45447</v>
      </c>
      <c r="U40" s="2">
        <f>HYPERLINK("https://sbirkapp.gov.cz/detail/SPPVNUHQA3MFEU2U", "https://sbirkapp.gov.cz/detail/SPPVNUHQA3MFEU2U")</f>
        <v>0</v>
      </c>
      <c r="V40" t="s">
        <v>252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253</v>
      </c>
      <c r="F41" t="s">
        <v>28</v>
      </c>
      <c r="G41" t="s">
        <v>169</v>
      </c>
      <c r="H41" s="1">
        <v>44907</v>
      </c>
      <c r="I41" s="1">
        <v>44909.42581910441</v>
      </c>
      <c r="J41" t="s">
        <v>254</v>
      </c>
      <c r="K41" t="s">
        <v>31</v>
      </c>
      <c r="M41" t="s">
        <v>255</v>
      </c>
      <c r="N41" t="s">
        <v>256</v>
      </c>
      <c r="R41" t="s">
        <v>176</v>
      </c>
      <c r="S41" t="b">
        <v>0</v>
      </c>
      <c r="T41" s="1">
        <v>45323</v>
      </c>
      <c r="U41" s="2">
        <f>HYPERLINK("https://sbirkapp.gov.cz/detail/SPPAXA764UFODPD4", "https://sbirkapp.gov.cz/detail/SPPAXA764UFODPD4")</f>
        <v>0</v>
      </c>
      <c r="V41" t="s">
        <v>257</v>
      </c>
      <c r="W41">
        <v>3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258</v>
      </c>
      <c r="F42" t="s">
        <v>37</v>
      </c>
      <c r="G42" t="s">
        <v>189</v>
      </c>
      <c r="H42" s="1">
        <v>44900</v>
      </c>
      <c r="I42" s="1">
        <v>44901.421037996</v>
      </c>
      <c r="J42" t="s">
        <v>259</v>
      </c>
      <c r="K42" t="s">
        <v>31</v>
      </c>
      <c r="M42" t="s">
        <v>191</v>
      </c>
      <c r="N42" t="s">
        <v>192</v>
      </c>
      <c r="P42" t="s">
        <v>260</v>
      </c>
      <c r="R42" t="s">
        <v>261</v>
      </c>
      <c r="S42" t="b">
        <v>0</v>
      </c>
      <c r="T42" s="1">
        <v>45292</v>
      </c>
      <c r="U42" s="2">
        <f>HYPERLINK("https://sbirkapp.gov.cz/detail/SPPPVGBUSATKNRQI", "https://sbirkapp.gov.cz/detail/SPPPVGBUSATKNRQI")</f>
        <v>0</v>
      </c>
      <c r="V42" t="s">
        <v>262</v>
      </c>
      <c r="W42">
        <v>4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263</v>
      </c>
      <c r="F43" t="s">
        <v>37</v>
      </c>
      <c r="G43" t="s">
        <v>214</v>
      </c>
      <c r="H43" s="1">
        <v>44900</v>
      </c>
      <c r="I43" s="1">
        <v>44901.38518063898</v>
      </c>
      <c r="J43" t="s">
        <v>254</v>
      </c>
      <c r="K43" t="s">
        <v>31</v>
      </c>
      <c r="M43" t="s">
        <v>215</v>
      </c>
      <c r="N43" t="s">
        <v>216</v>
      </c>
      <c r="P43" t="s">
        <v>264</v>
      </c>
      <c r="R43" t="s">
        <v>265</v>
      </c>
      <c r="S43" t="b">
        <v>0</v>
      </c>
      <c r="T43" s="1">
        <v>45292</v>
      </c>
      <c r="U43" s="2">
        <f>HYPERLINK("https://sbirkapp.gov.cz/detail/SPPKOJKXNF4YW3Q6", "https://sbirkapp.gov.cz/detail/SPPKOJKXNF4YW3Q6")</f>
        <v>0</v>
      </c>
      <c r="V43" t="s">
        <v>266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267</v>
      </c>
      <c r="F44" t="s">
        <v>37</v>
      </c>
      <c r="G44" t="s">
        <v>268</v>
      </c>
      <c r="H44" s="1">
        <v>42345</v>
      </c>
      <c r="I44" s="1">
        <v>44894.39694337996</v>
      </c>
      <c r="J44" t="s">
        <v>269</v>
      </c>
      <c r="K44" t="s">
        <v>248</v>
      </c>
      <c r="L44" s="1">
        <v>42349</v>
      </c>
      <c r="M44" t="s">
        <v>147</v>
      </c>
      <c r="N44" t="s">
        <v>148</v>
      </c>
      <c r="R44" t="s">
        <v>270</v>
      </c>
      <c r="S44" t="b">
        <v>0</v>
      </c>
      <c r="T44" s="1">
        <v>45574</v>
      </c>
      <c r="U44" s="2">
        <f>HYPERLINK("https://sbirkapp.gov.cz/detail/SPP3GG5AQI6VMCDA", "https://sbirkapp.gov.cz/detail/SPP3GG5AQI6VMCDA")</f>
        <v>0</v>
      </c>
      <c r="V44" t="s">
        <v>271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272</v>
      </c>
      <c r="F45" t="s">
        <v>28</v>
      </c>
      <c r="G45" t="s">
        <v>273</v>
      </c>
      <c r="H45" s="1">
        <v>38691</v>
      </c>
      <c r="I45" s="1">
        <v>44883.4879346181</v>
      </c>
      <c r="J45" t="s">
        <v>274</v>
      </c>
      <c r="K45" t="s">
        <v>248</v>
      </c>
      <c r="L45" s="1">
        <v>38693</v>
      </c>
      <c r="M45" t="s">
        <v>240</v>
      </c>
      <c r="N45" t="s">
        <v>241</v>
      </c>
      <c r="R45" t="s">
        <v>222</v>
      </c>
      <c r="S45" t="b">
        <v>0</v>
      </c>
      <c r="T45" s="1">
        <v>44958</v>
      </c>
      <c r="U45" s="2">
        <f>HYPERLINK("https://sbirkapp.gov.cz/detail/SPP6OQHW6LYRQB4W", "https://sbirkapp.gov.cz/detail/SPP6OQHW6LYRQB4W")</f>
        <v>0</v>
      </c>
      <c r="V45" t="s">
        <v>275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276</v>
      </c>
      <c r="F46" t="s">
        <v>28</v>
      </c>
      <c r="G46" t="s">
        <v>277</v>
      </c>
      <c r="H46" s="1">
        <v>41771</v>
      </c>
      <c r="I46" s="1">
        <v>44883.43615007385</v>
      </c>
      <c r="J46" t="s">
        <v>278</v>
      </c>
      <c r="K46" t="s">
        <v>248</v>
      </c>
      <c r="L46" s="1">
        <v>41773</v>
      </c>
      <c r="M46" t="s">
        <v>279</v>
      </c>
      <c r="N46" t="s">
        <v>280</v>
      </c>
      <c r="S46" t="b">
        <v>1</v>
      </c>
      <c r="U46" s="2">
        <f>HYPERLINK("https://sbirkapp.gov.cz/detail/SPPSPXG3HBXVF3WE", "https://sbirkapp.gov.cz/detail/SPPSPXG3HBXVF3WE")</f>
        <v>0</v>
      </c>
      <c r="V46" t="s">
        <v>281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282</v>
      </c>
      <c r="F47" t="s">
        <v>283</v>
      </c>
      <c r="G47" t="s">
        <v>284</v>
      </c>
      <c r="H47" t="s">
        <v>284</v>
      </c>
      <c r="I47" t="s">
        <v>284</v>
      </c>
      <c r="J47" t="s">
        <v>284</v>
      </c>
      <c r="K47" t="s">
        <v>284</v>
      </c>
      <c r="L47" t="s">
        <v>284</v>
      </c>
      <c r="M47" t="s">
        <v>284</v>
      </c>
      <c r="N47" t="s">
        <v>284</v>
      </c>
      <c r="O47" t="s">
        <v>284</v>
      </c>
      <c r="P47" t="s">
        <v>284</v>
      </c>
      <c r="Q47" t="s">
        <v>284</v>
      </c>
      <c r="R47" t="s">
        <v>284</v>
      </c>
      <c r="S47" t="s">
        <v>284</v>
      </c>
      <c r="T47" t="s">
        <v>284</v>
      </c>
      <c r="U47" t="s">
        <v>284</v>
      </c>
      <c r="V47" t="s">
        <v>285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286</v>
      </c>
      <c r="F48" t="s">
        <v>28</v>
      </c>
      <c r="G48" t="s">
        <v>287</v>
      </c>
      <c r="H48" s="1">
        <v>43768</v>
      </c>
      <c r="I48" s="1">
        <v>44819.37376311742</v>
      </c>
      <c r="J48" t="s">
        <v>288</v>
      </c>
      <c r="K48" t="s">
        <v>248</v>
      </c>
      <c r="L48" s="1">
        <v>43789</v>
      </c>
      <c r="M48" t="s">
        <v>279</v>
      </c>
      <c r="N48" t="s">
        <v>280</v>
      </c>
      <c r="Q48" t="s">
        <v>289</v>
      </c>
      <c r="S48" t="b">
        <v>1</v>
      </c>
      <c r="U48" s="2">
        <f>HYPERLINK("https://sbirkapp.gov.cz/detail/SPPOXUQ7T6UYSDRO", "https://sbirkapp.gov.cz/detail/SPPOXUQ7T6UYSDRO")</f>
        <v>0</v>
      </c>
      <c r="V48" t="s">
        <v>290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291</v>
      </c>
      <c r="F49" t="s">
        <v>28</v>
      </c>
      <c r="G49" t="s">
        <v>292</v>
      </c>
      <c r="H49" s="1">
        <v>43955</v>
      </c>
      <c r="I49" s="1">
        <v>44819.36799687265</v>
      </c>
      <c r="J49" t="s">
        <v>293</v>
      </c>
      <c r="K49" t="s">
        <v>248</v>
      </c>
      <c r="L49" s="1">
        <v>43957</v>
      </c>
      <c r="M49" t="s">
        <v>279</v>
      </c>
      <c r="N49" t="s">
        <v>280</v>
      </c>
      <c r="O49" t="s">
        <v>294</v>
      </c>
      <c r="S49" t="b">
        <v>1</v>
      </c>
      <c r="U49" s="2">
        <f>HYPERLINK("https://sbirkapp.gov.cz/detail/SPP6RDJYQC44EHFU", "https://sbirkapp.gov.cz/detail/SPP6RDJYQC44EHFU")</f>
        <v>0</v>
      </c>
      <c r="V49" t="s">
        <v>295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296</v>
      </c>
      <c r="F50" t="s">
        <v>37</v>
      </c>
      <c r="G50" t="s">
        <v>214</v>
      </c>
      <c r="H50" s="1">
        <v>44536</v>
      </c>
      <c r="I50" s="1">
        <v>44818.53756879515</v>
      </c>
      <c r="J50" t="s">
        <v>297</v>
      </c>
      <c r="K50" t="s">
        <v>248</v>
      </c>
      <c r="L50" s="1">
        <v>44539</v>
      </c>
      <c r="M50" t="s">
        <v>215</v>
      </c>
      <c r="N50" t="s">
        <v>216</v>
      </c>
      <c r="R50" t="s">
        <v>217</v>
      </c>
      <c r="S50" t="b">
        <v>0</v>
      </c>
      <c r="T50" s="1">
        <v>44927</v>
      </c>
      <c r="U50" s="2">
        <f>HYPERLINK("https://sbirkapp.gov.cz/detail/SPPHVF2VTGOHTO5U", "https://sbirkapp.gov.cz/detail/SPPHVF2VTGOHTO5U")</f>
        <v>0</v>
      </c>
      <c r="V50" t="s">
        <v>298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299</v>
      </c>
      <c r="F51" t="s">
        <v>37</v>
      </c>
      <c r="G51" t="s">
        <v>300</v>
      </c>
      <c r="H51" s="1">
        <v>40721</v>
      </c>
      <c r="I51" s="1">
        <v>44818.53128653053</v>
      </c>
      <c r="J51" t="s">
        <v>301</v>
      </c>
      <c r="K51" t="s">
        <v>248</v>
      </c>
      <c r="L51" s="1">
        <v>40722</v>
      </c>
      <c r="M51" t="s">
        <v>302</v>
      </c>
      <c r="N51" t="s">
        <v>303</v>
      </c>
      <c r="R51" t="s">
        <v>304</v>
      </c>
      <c r="S51" t="b">
        <v>0</v>
      </c>
      <c r="T51" s="1">
        <v>45658</v>
      </c>
      <c r="U51" s="2">
        <f>HYPERLINK("https://sbirkapp.gov.cz/detail/SPPIITX6PSV5AKRQ", "https://sbirkapp.gov.cz/detail/SPPIITX6PSV5AKRQ")</f>
        <v>0</v>
      </c>
      <c r="V51" t="s">
        <v>305</v>
      </c>
      <c r="W51">
        <v>2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306</v>
      </c>
      <c r="F52" t="s">
        <v>37</v>
      </c>
      <c r="G52" t="s">
        <v>208</v>
      </c>
      <c r="H52" s="1">
        <v>43808</v>
      </c>
      <c r="I52" s="1">
        <v>44818.42005993077</v>
      </c>
      <c r="J52" t="s">
        <v>307</v>
      </c>
      <c r="K52" t="s">
        <v>248</v>
      </c>
      <c r="L52" s="1">
        <v>43812</v>
      </c>
      <c r="M52" t="s">
        <v>209</v>
      </c>
      <c r="N52" t="s">
        <v>210</v>
      </c>
      <c r="R52" t="s">
        <v>308</v>
      </c>
      <c r="S52" t="b">
        <v>0</v>
      </c>
      <c r="T52" s="1">
        <v>45292</v>
      </c>
      <c r="U52" s="2">
        <f>HYPERLINK("https://sbirkapp.gov.cz/detail/SPP2Q2BCJ2MTGAZK", "https://sbirkapp.gov.cz/detail/SPP2Q2BCJ2MTGAZK")</f>
        <v>0</v>
      </c>
      <c r="V52" t="s">
        <v>309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310</v>
      </c>
      <c r="F53" t="s">
        <v>37</v>
      </c>
      <c r="G53" t="s">
        <v>311</v>
      </c>
      <c r="H53" s="1">
        <v>44732</v>
      </c>
      <c r="I53" s="1">
        <v>44734.40314340124</v>
      </c>
      <c r="J53" t="s">
        <v>312</v>
      </c>
      <c r="K53" t="s">
        <v>31</v>
      </c>
      <c r="M53" t="s">
        <v>104</v>
      </c>
      <c r="N53" t="s">
        <v>105</v>
      </c>
      <c r="P53" t="s">
        <v>313</v>
      </c>
      <c r="R53" t="s">
        <v>314</v>
      </c>
      <c r="S53" t="b">
        <v>0</v>
      </c>
      <c r="T53" s="1">
        <v>45651</v>
      </c>
      <c r="U53" s="2">
        <f>HYPERLINK("https://sbirkapp.gov.cz/detail/SPPYJPJQ3PSHPB4O", "https://sbirkapp.gov.cz/detail/SPPYJPJQ3PSHPB4O")</f>
        <v>0</v>
      </c>
      <c r="V53" t="s">
        <v>315</v>
      </c>
      <c r="W53">
        <v>4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316</v>
      </c>
      <c r="F54" t="s">
        <v>37</v>
      </c>
      <c r="G54" t="s">
        <v>196</v>
      </c>
      <c r="H54" s="1">
        <v>40574</v>
      </c>
      <c r="I54" s="1">
        <v>44686.41649015879</v>
      </c>
      <c r="J54" t="s">
        <v>317</v>
      </c>
      <c r="K54" t="s">
        <v>248</v>
      </c>
      <c r="L54" s="1">
        <v>40575</v>
      </c>
      <c r="M54" t="s">
        <v>197</v>
      </c>
      <c r="N54" t="s">
        <v>198</v>
      </c>
      <c r="R54" t="s">
        <v>318</v>
      </c>
      <c r="S54" t="b">
        <v>0</v>
      </c>
      <c r="T54" s="1">
        <v>45292</v>
      </c>
      <c r="U54" s="2">
        <f>HYPERLINK("https://sbirkapp.gov.cz/detail/SPP6VKI6EGXIDMK6", "https://sbirkapp.gov.cz/detail/SPP6VKI6EGXIDMK6")</f>
        <v>0</v>
      </c>
      <c r="V54" t="s">
        <v>319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320</v>
      </c>
      <c r="F55" t="s">
        <v>37</v>
      </c>
      <c r="G55" t="s">
        <v>321</v>
      </c>
      <c r="H55" s="1">
        <v>42268</v>
      </c>
      <c r="I55" s="1">
        <v>44686.41072511451</v>
      </c>
      <c r="J55" t="s">
        <v>322</v>
      </c>
      <c r="K55" t="s">
        <v>248</v>
      </c>
      <c r="L55" s="1">
        <v>42279</v>
      </c>
      <c r="M55" t="s">
        <v>323</v>
      </c>
      <c r="N55" t="s">
        <v>324</v>
      </c>
      <c r="S55" t="b">
        <v>1</v>
      </c>
      <c r="U55" s="2">
        <f>HYPERLINK("https://sbirkapp.gov.cz/detail/SPPQ3HGJTYGXYETW", "https://sbirkapp.gov.cz/detail/SPPQ3HGJTYGXYETW")</f>
        <v>0</v>
      </c>
      <c r="V55" t="s">
        <v>325</v>
      </c>
      <c r="W55">
        <v>2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326</v>
      </c>
      <c r="F56" t="s">
        <v>37</v>
      </c>
      <c r="G56" t="s">
        <v>327</v>
      </c>
      <c r="H56" s="1">
        <v>44536</v>
      </c>
      <c r="I56" s="1">
        <v>44686.40076394838</v>
      </c>
      <c r="J56" t="s">
        <v>328</v>
      </c>
      <c r="K56" t="s">
        <v>248</v>
      </c>
      <c r="L56" s="1">
        <v>44539</v>
      </c>
      <c r="M56" t="s">
        <v>191</v>
      </c>
      <c r="N56" t="s">
        <v>192</v>
      </c>
      <c r="R56" t="s">
        <v>193</v>
      </c>
      <c r="S56" t="b">
        <v>0</v>
      </c>
      <c r="T56" s="1">
        <v>44916</v>
      </c>
      <c r="U56" s="2">
        <f>HYPERLINK("https://sbirkapp.gov.cz/detail/SPP3YGQJH5CST5OI", "https://sbirkapp.gov.cz/detail/SPP3YGQJH5CST5OI")</f>
        <v>0</v>
      </c>
      <c r="V56" t="s">
        <v>329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330</v>
      </c>
      <c r="F57" t="s">
        <v>37</v>
      </c>
      <c r="G57" t="s">
        <v>331</v>
      </c>
      <c r="H57" s="1">
        <v>43976</v>
      </c>
      <c r="I57" s="1">
        <v>44686.3960349005</v>
      </c>
      <c r="J57" t="s">
        <v>332</v>
      </c>
      <c r="K57" t="s">
        <v>248</v>
      </c>
      <c r="L57" s="1">
        <v>43978</v>
      </c>
      <c r="M57" t="s">
        <v>249</v>
      </c>
      <c r="N57" t="s">
        <v>333</v>
      </c>
      <c r="R57" t="s">
        <v>334</v>
      </c>
      <c r="S57" t="b">
        <v>0</v>
      </c>
      <c r="T57" s="1">
        <v>45574</v>
      </c>
      <c r="U57" s="2">
        <f>HYPERLINK("https://sbirkapp.gov.cz/detail/SPPPZK76ETW2F4I6", "https://sbirkapp.gov.cz/detail/SPPPZK76ETW2F4I6")</f>
        <v>0</v>
      </c>
      <c r="V57" t="s">
        <v>335</v>
      </c>
      <c r="W57">
        <v>2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336</v>
      </c>
      <c r="F58" t="s">
        <v>37</v>
      </c>
      <c r="G58" t="s">
        <v>38</v>
      </c>
      <c r="H58" s="1">
        <v>43003</v>
      </c>
      <c r="I58" s="1">
        <v>44686.38603660357</v>
      </c>
      <c r="J58" t="s">
        <v>337</v>
      </c>
      <c r="K58" t="s">
        <v>248</v>
      </c>
      <c r="L58" s="1">
        <v>43007</v>
      </c>
      <c r="M58" t="s">
        <v>338</v>
      </c>
      <c r="N58" t="s">
        <v>339</v>
      </c>
      <c r="R58" t="s">
        <v>340</v>
      </c>
      <c r="S58" t="b">
        <v>0</v>
      </c>
      <c r="T58" s="1">
        <v>45574</v>
      </c>
      <c r="U58" s="2">
        <f>HYPERLINK("https://sbirkapp.gov.cz/detail/SPPEXODYV7U4EGLM", "https://sbirkapp.gov.cz/detail/SPPEXODYV7U4EGLM")</f>
        <v>0</v>
      </c>
      <c r="V58" t="s">
        <v>341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342</v>
      </c>
      <c r="F59" t="s">
        <v>37</v>
      </c>
      <c r="G59" t="s">
        <v>343</v>
      </c>
      <c r="H59" s="1">
        <v>43857</v>
      </c>
      <c r="I59" s="1">
        <v>44686.38078538365</v>
      </c>
      <c r="J59" t="s">
        <v>344</v>
      </c>
      <c r="K59" t="s">
        <v>248</v>
      </c>
      <c r="L59" s="1">
        <v>43859</v>
      </c>
      <c r="M59" t="s">
        <v>82</v>
      </c>
      <c r="N59" t="s">
        <v>83</v>
      </c>
      <c r="R59" t="s">
        <v>345</v>
      </c>
      <c r="S59" t="b">
        <v>0</v>
      </c>
      <c r="T59" s="1">
        <v>45940</v>
      </c>
      <c r="U59" s="2">
        <f>HYPERLINK("https://sbirkapp.gov.cz/detail/SPPUEYCOIVGMVZW4", "https://sbirkapp.gov.cz/detail/SPPUEYCOIVGMVZW4")</f>
        <v>0</v>
      </c>
      <c r="V59" t="s">
        <v>346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347</v>
      </c>
      <c r="F60" t="s">
        <v>37</v>
      </c>
      <c r="G60" t="s">
        <v>348</v>
      </c>
      <c r="H60" s="1">
        <v>43857</v>
      </c>
      <c r="I60" s="1">
        <v>44686.37396647871</v>
      </c>
      <c r="J60" t="s">
        <v>344</v>
      </c>
      <c r="K60" t="s">
        <v>248</v>
      </c>
      <c r="L60" s="1">
        <v>43859</v>
      </c>
      <c r="M60" t="s">
        <v>349</v>
      </c>
      <c r="N60" t="s">
        <v>350</v>
      </c>
      <c r="S60" t="b">
        <v>1</v>
      </c>
      <c r="U60" s="2">
        <f>HYPERLINK("https://sbirkapp.gov.cz/detail/SPP56C5FTRKLNKSY", "https://sbirkapp.gov.cz/detail/SPP56C5FTRKLNKSY")</f>
        <v>0</v>
      </c>
      <c r="V60" t="s">
        <v>351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352</v>
      </c>
      <c r="F61" t="s">
        <v>37</v>
      </c>
      <c r="G61" t="s">
        <v>353</v>
      </c>
      <c r="H61" s="1">
        <v>43780</v>
      </c>
      <c r="I61" s="1">
        <v>44657.45188079794</v>
      </c>
      <c r="J61" t="s">
        <v>288</v>
      </c>
      <c r="K61" t="s">
        <v>248</v>
      </c>
      <c r="L61" s="1">
        <v>43789</v>
      </c>
      <c r="M61" t="s">
        <v>354</v>
      </c>
      <c r="N61" t="s">
        <v>355</v>
      </c>
      <c r="R61" t="s">
        <v>356</v>
      </c>
      <c r="S61" t="b">
        <v>0</v>
      </c>
      <c r="T61" s="1">
        <v>46023</v>
      </c>
      <c r="U61" s="2">
        <f>HYPERLINK("https://sbirkapp.gov.cz/detail/SPPN4GTNN56Y6XAQ", "https://sbirkapp.gov.cz/detail/SPPN4GTNN56Y6XAQ")</f>
        <v>0</v>
      </c>
      <c r="V61" t="s">
        <v>357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358</v>
      </c>
      <c r="F62" t="s">
        <v>37</v>
      </c>
      <c r="G62" t="s">
        <v>359</v>
      </c>
      <c r="H62" s="1">
        <v>39895</v>
      </c>
      <c r="I62" s="1">
        <v>44657.43661874285</v>
      </c>
      <c r="J62" t="s">
        <v>360</v>
      </c>
      <c r="K62" t="s">
        <v>248</v>
      </c>
      <c r="L62" s="1">
        <v>39898</v>
      </c>
      <c r="M62" t="s">
        <v>123</v>
      </c>
      <c r="N62" t="s">
        <v>124</v>
      </c>
      <c r="R62" t="s">
        <v>361</v>
      </c>
      <c r="S62" t="b">
        <v>0</v>
      </c>
      <c r="T62" s="1">
        <v>45623</v>
      </c>
      <c r="U62" s="2">
        <f>HYPERLINK("https://sbirkapp.gov.cz/detail/SPPAWLWBREFFC4US", "https://sbirkapp.gov.cz/detail/SPPAWLWBREFFC4US")</f>
        <v>0</v>
      </c>
      <c r="V62" t="s">
        <v>362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363</v>
      </c>
      <c r="F63" t="s">
        <v>37</v>
      </c>
      <c r="G63" t="s">
        <v>364</v>
      </c>
      <c r="H63" s="1">
        <v>43857</v>
      </c>
      <c r="I63" s="1">
        <v>44657.42665713322</v>
      </c>
      <c r="J63" t="s">
        <v>365</v>
      </c>
      <c r="K63" t="s">
        <v>248</v>
      </c>
      <c r="L63" s="1">
        <v>43860</v>
      </c>
      <c r="M63" t="s">
        <v>203</v>
      </c>
      <c r="N63" t="s">
        <v>204</v>
      </c>
      <c r="R63" t="s">
        <v>366</v>
      </c>
      <c r="S63" t="b">
        <v>0</v>
      </c>
      <c r="T63" s="1">
        <v>45292</v>
      </c>
      <c r="U63" s="2">
        <f>HYPERLINK("https://sbirkapp.gov.cz/detail/SPP6VC2JNE5N2EAQ", "https://sbirkapp.gov.cz/detail/SPP6VC2JNE5N2EAQ")</f>
        <v>0</v>
      </c>
      <c r="V63" t="s">
        <v>367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368</v>
      </c>
      <c r="F64" t="s">
        <v>37</v>
      </c>
      <c r="G64" t="s">
        <v>189</v>
      </c>
      <c r="H64" s="1">
        <v>43129</v>
      </c>
      <c r="I64" s="1">
        <v>44657.42192608713</v>
      </c>
      <c r="J64" t="s">
        <v>369</v>
      </c>
      <c r="K64" t="s">
        <v>248</v>
      </c>
      <c r="L64" s="1">
        <v>43131</v>
      </c>
      <c r="M64" t="s">
        <v>191</v>
      </c>
      <c r="N64" t="s">
        <v>192</v>
      </c>
      <c r="R64" t="s">
        <v>370</v>
      </c>
      <c r="S64" t="b">
        <v>0</v>
      </c>
      <c r="T64" s="1">
        <v>44916</v>
      </c>
      <c r="U64" s="2">
        <f>HYPERLINK("https://sbirkapp.gov.cz/detail/SPPWTUYGA7G56JHU", "https://sbirkapp.gov.cz/detail/SPPWTUYGA7G56JHU")</f>
        <v>0</v>
      </c>
      <c r="V64" t="s">
        <v>371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372</v>
      </c>
      <c r="F65" t="s">
        <v>37</v>
      </c>
      <c r="G65" t="s">
        <v>373</v>
      </c>
      <c r="H65" s="1">
        <v>41813</v>
      </c>
      <c r="I65" s="1">
        <v>44657.41453664428</v>
      </c>
      <c r="J65" t="s">
        <v>374</v>
      </c>
      <c r="K65" t="s">
        <v>248</v>
      </c>
      <c r="L65" s="1">
        <v>41815</v>
      </c>
      <c r="M65" t="s">
        <v>104</v>
      </c>
      <c r="N65" t="s">
        <v>105</v>
      </c>
      <c r="R65" t="s">
        <v>375</v>
      </c>
      <c r="S65" t="b">
        <v>0</v>
      </c>
      <c r="T65" s="1">
        <v>44749</v>
      </c>
      <c r="U65" s="2">
        <f>HYPERLINK("https://sbirkapp.gov.cz/detail/SPPWVMGJUS3HIXDC", "https://sbirkapp.gov.cz/detail/SPPWVMGJUS3HIXDC")</f>
        <v>0</v>
      </c>
      <c r="V65" t="s">
        <v>376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377</v>
      </c>
      <c r="F66" t="s">
        <v>37</v>
      </c>
      <c r="G66" t="s">
        <v>231</v>
      </c>
      <c r="H66" s="1">
        <v>44340</v>
      </c>
      <c r="I66" s="1">
        <v>44657.37472735217</v>
      </c>
      <c r="J66" t="s">
        <v>378</v>
      </c>
      <c r="K66" t="s">
        <v>248</v>
      </c>
      <c r="L66" s="1">
        <v>44342</v>
      </c>
      <c r="M66" t="s">
        <v>379</v>
      </c>
      <c r="N66" t="s">
        <v>380</v>
      </c>
      <c r="R66" t="s">
        <v>381</v>
      </c>
      <c r="S66" t="b">
        <v>0</v>
      </c>
      <c r="T66" s="1">
        <v>45113</v>
      </c>
      <c r="U66" s="2">
        <f>HYPERLINK("https://sbirkapp.gov.cz/detail/SPPMOZPX7W74UXGG", "https://sbirkapp.gov.cz/detail/SPPMOZPX7W74UXGG")</f>
        <v>0</v>
      </c>
      <c r="V66" t="s">
        <v>382</v>
      </c>
      <c r="W66">
        <v>2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383</v>
      </c>
      <c r="F67" t="s">
        <v>37</v>
      </c>
      <c r="G67" t="s">
        <v>384</v>
      </c>
      <c r="H67" s="1">
        <v>35591</v>
      </c>
      <c r="I67" s="1">
        <v>44657.35115880908</v>
      </c>
      <c r="J67" t="s">
        <v>385</v>
      </c>
      <c r="K67" t="s">
        <v>248</v>
      </c>
      <c r="L67" s="1">
        <v>35593</v>
      </c>
      <c r="M67" t="s">
        <v>386</v>
      </c>
      <c r="N67" t="s">
        <v>387</v>
      </c>
      <c r="S67" t="b">
        <v>1</v>
      </c>
      <c r="U67" s="2">
        <f>HYPERLINK("https://sbirkapp.gov.cz/detail/SPPG47QZQGEJUEOC", "https://sbirkapp.gov.cz/detail/SPPG47QZQGEJUEOC")</f>
        <v>0</v>
      </c>
      <c r="V67" t="s">
        <v>388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389</v>
      </c>
      <c r="F68" t="s">
        <v>37</v>
      </c>
      <c r="G68" t="s">
        <v>390</v>
      </c>
      <c r="H68" s="1">
        <v>44536</v>
      </c>
      <c r="I68" s="1">
        <v>44657.33542725907</v>
      </c>
      <c r="J68" t="s">
        <v>297</v>
      </c>
      <c r="K68" t="s">
        <v>248</v>
      </c>
      <c r="L68" s="1">
        <v>44539</v>
      </c>
      <c r="M68" t="s">
        <v>391</v>
      </c>
      <c r="N68" t="s">
        <v>392</v>
      </c>
      <c r="S68" t="b">
        <v>1</v>
      </c>
      <c r="U68" s="2">
        <f>HYPERLINK("https://sbirkapp.gov.cz/detail/SPPRDBZFFSNEZHDO", "https://sbirkapp.gov.cz/detail/SPPRDBZFFSNEZHDO")</f>
        <v>0</v>
      </c>
      <c r="V68" t="s">
        <v>393</v>
      </c>
      <c r="W6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2026-09-01T13:12:13Z</dcterms:created>
  <dcterms:modified xsi:type="dcterms:W3CDTF">2026-09-01T13:12:13Z</dcterms:modified>
</cp:coreProperties>
</file>