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<sst xmlns="http://schemas.openxmlformats.org/spreadsheetml/2006/main" count="911" uniqueCount="303">
  <si>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</si>
  <si>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</si>
  <si>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</si>
  <si>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</si>
  <si>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</si>
  <si>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</si>
  <si>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</si>
  <si>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</si>
  <si>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</si>
  <si>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</si>
  <si>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</si>
  <si>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</si>
  <si>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</si>
  <si>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</si>
  <si>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</si>
  <si>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</si>
  <si>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</si>
  <si>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</si>
  <si>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</si>
  <si>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</si>
  <si>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</si>
  <si>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</si>
  <si>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</si>
  <si>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Zlínský kraj</t>
  </si>
  <si>
    <t>70891320</t>
  </si>
  <si>
    <t>scsbwku</t>
  </si>
  <si>
    <t>2/2026</t>
  </si>
  <si>
    <t>Nařízení</t>
  </si>
  <si>
    <t>kterým se mění nařízení Zlínského kraje č. 3/2006, kterým se stanoví podmínky k zabezpečení plošného pokrytí území Zlínského kraje jednotkami požární ochrany</t>
  </si>
  <si>
    <t>2026-04-30</t>
  </si>
  <si>
    <t>Běžný</t>
  </si>
  <si>
    <t>požární ochrana - pokrytí jednotkami požární ochrany</t>
  </si>
  <si>
    <t>zákon č. 133/1985 Sb., o požární ochraně - § 27 odst. 2  písm. b) bod 1.</t>
  </si>
  <si>
    <t>3/2006: Nařízení, kterým se stanoví podmínky k zabezpečení plošného pokrytí území Zlínského kraje jednotkami požární ochrany</t>
  </si>
  <si>
    <t>1680460357</t>
  </si>
  <si>
    <t>1/2026</t>
  </si>
  <si>
    <t>kterým se mění nařízení Zlínského kraje č. 4/2006, kterým se vydává požární poplachový plán Zlínského kraje</t>
  </si>
  <si>
    <t>požární ochrana - poplachový plán kraje</t>
  </si>
  <si>
    <t>zákon č. 133/1985 Sb., o požární ochraně - § 27 odst. 2  písm. a)</t>
  </si>
  <si>
    <t>4/2006: kterým se vydává požární poplachový plán Zlínského kraje</t>
  </si>
  <si>
    <t>1680405492</t>
  </si>
  <si>
    <t>4/2024</t>
  </si>
  <si>
    <t>2025-01-01</t>
  </si>
  <si>
    <t>1450541577</t>
  </si>
  <si>
    <t>3/2024</t>
  </si>
  <si>
    <t>1450541421</t>
  </si>
  <si>
    <t>2/2024</t>
  </si>
  <si>
    <t>Obecně závazná vyhláška</t>
  </si>
  <si>
    <t>kterou se mění obecně závazná vyhláška Zlínského kraje č. 1/2016, kterou se vyhlašuje závazná část Plánu odpadového hospodářství Zlínského kraje pro období 2016–2025</t>
  </si>
  <si>
    <t>2024-10-09</t>
  </si>
  <si>
    <t xml:space="preserve">plán odpadového hospodářství kraje </t>
  </si>
  <si>
    <t>zákon č. 185/2001 Sb., o odpadech a o změně některých dalších zákonů - § 43 odst. 11 a § 78 odst. 1 písm. c)</t>
  </si>
  <si>
    <t>1/2016: Vyhláška, kterou se vyhlašuje závazná část Plánu odpadového hospodářství Zlínského kraje 2016-2025</t>
  </si>
  <si>
    <t>1416161429</t>
  </si>
  <si>
    <t>1/2024</t>
  </si>
  <si>
    <t>o zřízení Přírodní rezervace Dubcová a stanovení bližších ochranných podmínek</t>
  </si>
  <si>
    <t>2024-04-02</t>
  </si>
  <si>
    <t xml:space="preserve">ochrana přírody a krajiny - zřízení přírodní rezervace </t>
  </si>
  <si>
    <t xml:space="preserve">zákon č. 114/1992 Sb., o ochraně přírody a krajiny - § 77a odst. 2 a § 33 odst. 1 - zřízení přírodní rezervace </t>
  </si>
  <si>
    <t>1330733253</t>
  </si>
  <si>
    <t>2/2023</t>
  </si>
  <si>
    <t>kterým se mění nařízení Zlínského kraje č. 2/2021, kterým se vydává požární poplachový plán  Zlínského kraje</t>
  </si>
  <si>
    <t>2023-12-01</t>
  </si>
  <si>
    <t>2/2021: Nařízení, kterým se mění nařízení Zlínského kraje č. 9/2015, kterým se vydává požární poplachový plán Zlínského kraje</t>
  </si>
  <si>
    <t>1272723347</t>
  </si>
  <si>
    <t>1/2023</t>
  </si>
  <si>
    <t>kterým se mění nařízení Zlínského kraje č. 3/2006, kterým se stanoví podmínky k zabezpečení  plošného pokrytí území Zlínského kraje jednotkami požární ochrany</t>
  </si>
  <si>
    <t>2023-11-30</t>
  </si>
  <si>
    <t>1272307694</t>
  </si>
  <si>
    <t>1/2020</t>
  </si>
  <si>
    <t>o odejmutí působnosti obecného stavebního úřadu Městskému úřadu Fryšták</t>
  </si>
  <si>
    <t>2020-11-17</t>
  </si>
  <si>
    <t>Dle přechodného ustanovení</t>
  </si>
  <si>
    <t>odejmutí působnosti stavebního úřadu</t>
  </si>
  <si>
    <t xml:space="preserve">zákon č. 183/2006 Sb., stavební zákon - § 13 odst. 2 </t>
  </si>
  <si>
    <t>1030606659</t>
  </si>
  <si>
    <t>3/2015</t>
  </si>
  <si>
    <t>Nařízení o zřízení přírodní památky Loučka pod Bukovinou a stanovení bližších ochranných podmínek</t>
  </si>
  <si>
    <t>2015-08-11</t>
  </si>
  <si>
    <t xml:space="preserve">ochrana přírody a krajiny - zřízení přírodní památky </t>
  </si>
  <si>
    <t xml:space="preserve">zákon č. 114/1992 Sb., o ochraně přírody a krajiny - § 77a odst. 2 a § 36 odst. 1 - zřízení přírodní památky </t>
  </si>
  <si>
    <t>1026201766</t>
  </si>
  <si>
    <t>4/2015</t>
  </si>
  <si>
    <t>Nařízení o zřízení přírodní památky Nad Kašavou a stanovení bližších ochranných podmínek</t>
  </si>
  <si>
    <t>1026201772</t>
  </si>
  <si>
    <t>5/2015</t>
  </si>
  <si>
    <t>Nařízení o zřízení přírodní památky Nádrž Tesák a stanovení bližších ochranných podmínek</t>
  </si>
  <si>
    <t>1026201087</t>
  </si>
  <si>
    <t>6/2015</t>
  </si>
  <si>
    <t>Nařízení o zřízení přírodní památky Orlí hnízdo a stanovení bližších ochranných podmínek</t>
  </si>
  <si>
    <t>1026201380</t>
  </si>
  <si>
    <t>7/2015</t>
  </si>
  <si>
    <t>Nařízení o zřízení přírodní památky Pavlínka a stanovení bližších ochranných podmínek</t>
  </si>
  <si>
    <t>1026201682</t>
  </si>
  <si>
    <t>3/2016</t>
  </si>
  <si>
    <t>Nařízení o zřízení přírodní památky Záříčské louky a jejího ochranného pásma</t>
  </si>
  <si>
    <t>2016-12-07</t>
  </si>
  <si>
    <t>1026201384</t>
  </si>
  <si>
    <t>1/2019</t>
  </si>
  <si>
    <t>Nařízení o zřízení Přírodní památky Čertovy skály, jejího ochranného pásma a stanovení bližších ochranných</t>
  </si>
  <si>
    <t>2019-03-08</t>
  </si>
  <si>
    <t>1026201855</t>
  </si>
  <si>
    <t>2/2019</t>
  </si>
  <si>
    <t>Nařízení o zřízení Přírodní památky Kopce, jejího ochranného pásma a stanovení bližších ochranných podmínek</t>
  </si>
  <si>
    <t>1026201817</t>
  </si>
  <si>
    <t>3/2019</t>
  </si>
  <si>
    <t>Nařízení o zřízení Přírodní rezervace Uhliska a stanovení bližších ochranných podmínek</t>
  </si>
  <si>
    <t>2020-01-15</t>
  </si>
  <si>
    <t>1026201991</t>
  </si>
  <si>
    <t>2/2015</t>
  </si>
  <si>
    <t>Nařízení o zřízení přírodní rezervace Čerňava a stanovení bližších ochranných podmínek</t>
  </si>
  <si>
    <t>1026144941</t>
  </si>
  <si>
    <t>1/2015</t>
  </si>
  <si>
    <t>Nařízení o zřízení přírodní památky Bludný a stanovení bližších ochranných podmínek</t>
  </si>
  <si>
    <t>1026140818</t>
  </si>
  <si>
    <t>10/2014</t>
  </si>
  <si>
    <t>Nařízení o zřízení přírodní památky Údolí Bánovského potoka a stanovení bližších ochranných podmínek</t>
  </si>
  <si>
    <t>2014-08-08</t>
  </si>
  <si>
    <t>1026137124</t>
  </si>
  <si>
    <t>11/2014</t>
  </si>
  <si>
    <t>Nařízení o zřízení přírodní památky Újezdecký les a jejího ochranného pásma</t>
  </si>
  <si>
    <t>1026136929</t>
  </si>
  <si>
    <t>12/2014</t>
  </si>
  <si>
    <t>Nařízení o zřízení přírodní památky Mokřad Pumpák a jejího ochranného pásma</t>
  </si>
  <si>
    <t>2014-09-03</t>
  </si>
  <si>
    <t>1026137235</t>
  </si>
  <si>
    <t>13/2014</t>
  </si>
  <si>
    <t>Nařízení o zřízení přírodní památky Rusava - Hořansko</t>
  </si>
  <si>
    <t>2015-01-14</t>
  </si>
  <si>
    <t>1026137031</t>
  </si>
  <si>
    <t>14/2014</t>
  </si>
  <si>
    <t>Nařízení o zřízení přírodní památky Rusava - Na skále a stanovení bližších ochranných podmínek</t>
  </si>
  <si>
    <t>1026137468</t>
  </si>
  <si>
    <t>9/2014</t>
  </si>
  <si>
    <t>Nařízení o zřízení přírodní památky Skalky u Hulína, jejího ochranného pásma a stanovení bližších ochranných podmínek</t>
  </si>
  <si>
    <t>2014-06-12</t>
  </si>
  <si>
    <t>1026124649</t>
  </si>
  <si>
    <t>3/2014</t>
  </si>
  <si>
    <t>Nařízení o zřízení přírodní památky Nad Jasenkou</t>
  </si>
  <si>
    <t>2014-02-22</t>
  </si>
  <si>
    <t>1026121730</t>
  </si>
  <si>
    <t>4/2014</t>
  </si>
  <si>
    <t>Nařízení o zřízení přírodní památky Semetín - lesní prameniště</t>
  </si>
  <si>
    <t>1026122060</t>
  </si>
  <si>
    <t>5/2014</t>
  </si>
  <si>
    <t>Nařízení o zřízení přírodní památky Semetín - luční prameniště a jejího ochranného pásma</t>
  </si>
  <si>
    <t>1026122037</t>
  </si>
  <si>
    <t>6/2014</t>
  </si>
  <si>
    <t>Nařízení o zřízení přírodní památky Pernikářská a stanovení bližších ochranných podmínek</t>
  </si>
  <si>
    <t>1026122156</t>
  </si>
  <si>
    <t>7/2014</t>
  </si>
  <si>
    <t>Nařízení o zřízení přírodní památky Huštěnovická ramena a stanovení bližších ochranných podmínek</t>
  </si>
  <si>
    <t>1026122049</t>
  </si>
  <si>
    <t>8/2014</t>
  </si>
  <si>
    <t>Nařízení o zřízení přírodní památky Kotrlé a stanovení bližších ochranných podmínek</t>
  </si>
  <si>
    <t>1026122205</t>
  </si>
  <si>
    <t>2/2014</t>
  </si>
  <si>
    <t>Nařízení o zřízení přírodní památky Myšince, jejího ochranného pásma a stanovení bližších ochranných podmínek</t>
  </si>
  <si>
    <t>1026100569</t>
  </si>
  <si>
    <t>1/2014</t>
  </si>
  <si>
    <t>Nařízení o zřízení přírodní památky Chladná dolina a stanovení bližších ochranných podmínek</t>
  </si>
  <si>
    <t>1026097408</t>
  </si>
  <si>
    <t>19/2013</t>
  </si>
  <si>
    <t>Nařízení o zřízení přírodní rezervace Kobylí hlava, jejího ochranného pásma a stanovení bližších ochranných podmínek</t>
  </si>
  <si>
    <t>2013-12-31</t>
  </si>
  <si>
    <t>1026088222</t>
  </si>
  <si>
    <t>11/2013</t>
  </si>
  <si>
    <t>Nařízení o zřízení přírodní památky Bašnov, jejího ochranného pásma a stanovení bližších ochranných podmínek</t>
  </si>
  <si>
    <t>1026087955</t>
  </si>
  <si>
    <t>12/2013</t>
  </si>
  <si>
    <t>Nařízení o zřízení přírodní památky Kurovický lom, jejího ochranného pásma a stanovení bližších ochranných podmínek</t>
  </si>
  <si>
    <t>1026087922</t>
  </si>
  <si>
    <t>13/2013</t>
  </si>
  <si>
    <t>Nařízení o zřízení přírodní památky Mokřad u Slováckých strojíren, jejího ochranného pásma a stanovení bližších ochranných podmínek</t>
  </si>
  <si>
    <t>1026088028</t>
  </si>
  <si>
    <t>14/2013</t>
  </si>
  <si>
    <t>Nařízení o zřízení přírodní památky Ovčírka, jejího ochranného pásma a stanovení bližších ochranných podmínek</t>
  </si>
  <si>
    <t>1026087985</t>
  </si>
  <si>
    <t>15/2013</t>
  </si>
  <si>
    <t>Nařízení o zřízení přírodní památky Remízy u Bánova a stanovení bližších ochranných podmínek</t>
  </si>
  <si>
    <t>1026087988</t>
  </si>
  <si>
    <t>16/2013</t>
  </si>
  <si>
    <t>Nařízení o zřízení přírodní památky Stonáč, jejího ochranného pásma a stanovení bližších ochranných podmínek</t>
  </si>
  <si>
    <t>1026088253</t>
  </si>
  <si>
    <t>17/2013</t>
  </si>
  <si>
    <t>Nařízení o zřízení přírodní památky Stráně u Popovic a stanovení bližších ochranných podmínek</t>
  </si>
  <si>
    <t>1026088258</t>
  </si>
  <si>
    <t>18/2013</t>
  </si>
  <si>
    <t>Nařízení o zřízení přírodní památky Údolí Okluky a stanovení bližších ochranných podmínek</t>
  </si>
  <si>
    <t>1026088261</t>
  </si>
  <si>
    <t>9/2013</t>
  </si>
  <si>
    <t>Nařízení o zřízení přírodní památky Rochus, jejího ochranného pásma a stanovení bližších ochranných podmínek</t>
  </si>
  <si>
    <t>1026087344</t>
  </si>
  <si>
    <t>10/2013</t>
  </si>
  <si>
    <t>Nařízení o zřízení přírodní památky Salašské pěnovce, jejího ochranného pásma a stanovení bližších ochranných podmínek</t>
  </si>
  <si>
    <t>1026087627</t>
  </si>
  <si>
    <t>5/2013</t>
  </si>
  <si>
    <t>Nařízení o zřízení přírodní rezervace Ocásek a jejího ochranného pásma</t>
  </si>
  <si>
    <t>1026049649</t>
  </si>
  <si>
    <t>6/2013</t>
  </si>
  <si>
    <t>Nařízení o zřízení přírodní památky Pod Obecním kopcem a stanovení jejích bližších ochranných podmínek</t>
  </si>
  <si>
    <t>1026049397</t>
  </si>
  <si>
    <t>7/2013</t>
  </si>
  <si>
    <t>Nařízení o zřízení přírodní památky Polichno - Pod duby, jejího ochranného pásma a stanovení bližších ochranných podmínek</t>
  </si>
  <si>
    <t>1026050033</t>
  </si>
  <si>
    <t>8/2013</t>
  </si>
  <si>
    <t>Nařízení o zřízení přírodní památky Trubiska, jejího ochranného pásma a stanovení bližších ochranných podmínek</t>
  </si>
  <si>
    <t>1026049985</t>
  </si>
  <si>
    <t>4/2013</t>
  </si>
  <si>
    <t>Nařízení o zřízení přírodní památky Chvalčov, jejího ochranného pásma a stanovení bližších ochranných podmínek</t>
  </si>
  <si>
    <t>1026049973</t>
  </si>
  <si>
    <t>3/2013</t>
  </si>
  <si>
    <t>Nařízení o zřízení přírodní památky Hříštěk a stanovení jejích bližších ochranných podmínek</t>
  </si>
  <si>
    <t>2013-12-30</t>
  </si>
  <si>
    <t>1026031896</t>
  </si>
  <si>
    <t>2/2013</t>
  </si>
  <si>
    <t>Nařízení o zřízení přírodní památky Čerťák a stanovení jejích bližších ochranných podmínek</t>
  </si>
  <si>
    <t>2014-12-31</t>
  </si>
  <si>
    <t>1026023847</t>
  </si>
  <si>
    <t>3/2021</t>
  </si>
  <si>
    <t>Nařízení, kterým se stanoví úseky silnic na území Zlínského kraje, na kterých se pro jejich malý dopravní význam nezajišťuje sjízdnost a schůdnost odstraňováním sněhu a náledí</t>
  </si>
  <si>
    <t>2021-07-08</t>
  </si>
  <si>
    <t>pozemní komunikace - vyznačení neudržovaných úseků</t>
  </si>
  <si>
    <t xml:space="preserve">zákon č. 13/1997 Sb., o pozemních komunikacích - § 27 odst. 5 </t>
  </si>
  <si>
    <t>1025700498</t>
  </si>
  <si>
    <t>2/2021</t>
  </si>
  <si>
    <t>Nařízení, kterým se mění nařízení Zlínského kraje č. 9/2015, kterým se vydává požární poplachový plán Zlínského kraje</t>
  </si>
  <si>
    <t>2021-03-12</t>
  </si>
  <si>
    <t>9/2015: Nařízení, kterým se mění nařízení Zlínského kraje č. 4/2006, kterým se vydává požární poplachový plán Zlínského kraje</t>
  </si>
  <si>
    <t>2/2023: kterým se mění nařízení Zlínského kraje č. 2/2021, kterým se vydává požární poplachový plán  Zlínského kraje; 2/2023: kterým se mění nařízení Zlínského kraje č. 2/2021, kterým se vydává požární poplachový plán  Zlínského kraje</t>
  </si>
  <si>
    <t>1025695623</t>
  </si>
  <si>
    <t>1/2013</t>
  </si>
  <si>
    <t>Nařízení, kterým se mění nařízení Zlínského kraje č. 3/2012, kterým se stanoví podmínky k zabezpečení požární ochrany v době zvýšeného nebezpečí vzniku požáru</t>
  </si>
  <si>
    <t>2013-03-05</t>
  </si>
  <si>
    <t>požární ochrana - zvýšené nebezpečí vzniku požáru</t>
  </si>
  <si>
    <t>zákon č. 133/1985 Sb., o požární ochraně - § 27 odst. 2  písm. b) bod 3.</t>
  </si>
  <si>
    <t>3/2012: Nařízení, kterým se stanoví podmínky k zabezpečení požární ochrany v době zvýšeného nebezpečí vzniku požáru</t>
  </si>
  <si>
    <t>1025683753</t>
  </si>
  <si>
    <t>9/2015</t>
  </si>
  <si>
    <t>Nařízení, kterým se mění nařízení Zlínského kraje č. 4/2006, kterým se vydává požární poplachový plán Zlínského kraje</t>
  </si>
  <si>
    <t>2015-09-05</t>
  </si>
  <si>
    <t>1025677238</t>
  </si>
  <si>
    <t>1/2021</t>
  </si>
  <si>
    <t>Nařízení, kterým se mění nařízení Zlínského kraje č. 3/2006, kterým se stanoví podmínky k zabezpečení plošného pokrytí území Zlínského kraje jednotkami požární ochrany</t>
  </si>
  <si>
    <t>1025677342</t>
  </si>
  <si>
    <t>6/2012</t>
  </si>
  <si>
    <t>Nařízení, kterým se stanoví podmínky k zabezpečení zdrojů vody k hašení požárů</t>
  </si>
  <si>
    <t>2012-07-04</t>
  </si>
  <si>
    <t xml:space="preserve">požární ochrana - zdroje vody k hašení </t>
  </si>
  <si>
    <t>zákon č. 133/1985 Sb., o požární ochraně - § 27 odst. 2  písm. b) bod 2.</t>
  </si>
  <si>
    <t>1025638888</t>
  </si>
  <si>
    <t>8/2015</t>
  </si>
  <si>
    <t>1025639030</t>
  </si>
  <si>
    <t>5/2012</t>
  </si>
  <si>
    <t>Nařízení, kterým se stanoví podmínky k zabezpečení požární ochrany při akcích, kterých se zúčastňuje větší počet osob</t>
  </si>
  <si>
    <t>2012-02-07</t>
  </si>
  <si>
    <t>požární ochrana - podmínky při akcích</t>
  </si>
  <si>
    <t>zákon č. 133/1985 Sb., o požární ochraně - § 27 odst. 2  písm. b) bod 5.</t>
  </si>
  <si>
    <t>1025595016</t>
  </si>
  <si>
    <t>3/2012</t>
  </si>
  <si>
    <t>Nařízení, kterým se stanoví podmínky k zabezpečení požární ochrany v době zvýšeného nebezpečí vzniku požáru</t>
  </si>
  <si>
    <t>1/2013: Nařízení, kterým se mění nařízení Zlínského kraje č. 3/2012, kterým se stanoví podmínky k zabezpečení požární ochrany v době zvýšeného nebezpečí vzniku požáru</t>
  </si>
  <si>
    <t>1025559276</t>
  </si>
  <si>
    <t>4/2012</t>
  </si>
  <si>
    <t>kterým se stanoví podmínky k zabezpečení požární ochrany v budovách zvláštního významu</t>
  </si>
  <si>
    <t>požární ochrana - budovy zvláštního významu</t>
  </si>
  <si>
    <t>zákon č. 133/1985 Sb., o požární ochraně - § 27 odst. 2  písm. b) bod 4.</t>
  </si>
  <si>
    <t>1025559431</t>
  </si>
  <si>
    <t>2/2012</t>
  </si>
  <si>
    <t>Nařízení, kterým se mění nařízení Zlínského kraje č. 4/2006, kterým se vydává požární poplachový plán</t>
  </si>
  <si>
    <t>1025548907</t>
  </si>
  <si>
    <t>1/2012</t>
  </si>
  <si>
    <t>1025544632</t>
  </si>
  <si>
    <t>2/2009</t>
  </si>
  <si>
    <t>2009-06-06</t>
  </si>
  <si>
    <t>1025544868</t>
  </si>
  <si>
    <t>2/2007</t>
  </si>
  <si>
    <t>2007-12-19</t>
  </si>
  <si>
    <t>1025532310</t>
  </si>
  <si>
    <t>1/2009</t>
  </si>
  <si>
    <t xml:space="preserve">kterým se mění nařízení Zlínského kraje č. 3/2006, kterým se stanoví podmínky k zabezpečení plošného pokrytí území Zlínského kraje jednotkami požární ochrany </t>
  </si>
  <si>
    <t>1025532396</t>
  </si>
  <si>
    <t>1/2007</t>
  </si>
  <si>
    <t>1025491497</t>
  </si>
  <si>
    <t>5/2006</t>
  </si>
  <si>
    <t>Nařízení, kterým se mění některá nařízení Zlínského kraje v oblasti požární ochrany</t>
  </si>
  <si>
    <t>2006-10-10</t>
  </si>
  <si>
    <t>požární ochrana - zdroje vody k hašení ; požární ochrana - zvýšené nebezpečí vzniku požáru; požární ochrana - podmínky při akcích</t>
  </si>
  <si>
    <t>zákon č. 133/1985 Sb., o požární ochraně - § 27 odst. 2  písm. b) bod 2.; zákon č. 133/1985 Sb., o požární ochraně - § 27 odst. 2  písm. b) bod 3.; zákon č. 133/1985 Sb., o požární ochraně - § 27 odst. 2  písm. b) bod 5.</t>
  </si>
  <si>
    <t>1025485688</t>
  </si>
  <si>
    <t>3/2006</t>
  </si>
  <si>
    <t>Nařízení, kterým se stanoví podmínky k zabezpečení plošného pokrytí území Zlínského kraje jednotkami požární ochrany</t>
  </si>
  <si>
    <t>1/2007: kterým se mění nařízení Zlínského kraje č. 3/2006, kterým se stanoví podmínky k zabezpečení plošného pokrytí území Zlínského kraje jednotkami požární ochrany; 1/2009: kterým se mění nařízení Zlínského kraje č. 3/2006, kterým se stanoví podmínky k zabezpečení plošného pokrytí území Zlínského kraje jednotkami požární ochrany ; 1/2012: Nařízení, kterým se mění nařízení Zlínského kraje č. 3/2006, kterým se stanoví podmínky k zabezpečení plošného pokrytí území Zlínského kraje jednotkami požární ochrany; 8/2015: Nařízení, kterým se mění nařízení Zlínského kraje č. 3/2006, kterým se stanoví podmínky k zabezpečení plošného pokrytí území Zlínského kraje jednotkami požární ochrany; 1/2021: Nařízení, kterým se mění nařízení Zlínského kraje č. 3/2006, kterým se stanoví podmínky k zabezpečení plošného pokrytí území Zlínského kraje jednotkami požární ochrany; 1/2023: kterým se mění nařízení Zlínského kraje č. 3/2006, kterým se stanoví podmínky k zabezpečení  plošného pokrytí území Zlínského kraje jednotkami požární ochrany; 1/2023: kterým se mění nařízení Zlínského kraje č. 3/2006, kterým se stanoví podmínky k zabezpečení  plošného pokrytí území Zlínského kraje jednotkami požární ochrany; 3/2024: kterým se mění nařízení Zlínského kraje č. 3/2006, kterým se stanoví podmínky k zabezpečení plošného pokrytí území Zlínského kraje jednotkami požární ochrany; 2/2026: kterým se mění nařízení Zlínského kraje č. 3/2006, kterým se stanoví podmínky k zabezpečení plošného pokrytí území Zlínského kraje jednotkami požární ochrany</t>
  </si>
  <si>
    <t>1025473693</t>
  </si>
  <si>
    <t>4/2006</t>
  </si>
  <si>
    <t>kterým se vydává požární poplachový plán Zlínského kraje</t>
  </si>
  <si>
    <t>2/2007: Nařízení, kterým se mění nařízení Zlínského kraje č. 4/2006, kterým se vydává požární poplachový plán Zlínského kraje; 2/2009: Nařízení, kterým se mění nařízení Zlínského kraje č. 4/2006, kterým se vydává požární poplachový plán Zlínského kraje; 2/2012: Nařízení, kterým se mění nařízení Zlínského kraje č. 4/2006, kterým se vydává požární poplachový plán; 9/2015: Nařízení, kterým se mění nařízení Zlínského kraje č. 4/2006, kterým se vydává požární poplachový plán Zlínského kraje; 4/2024: kterým se mění nařízení Zlínského kraje č. 4/2006, kterým se vydává požární poplachový plán Zlínského kraje; 1/2026: kterým se mění nařízení Zlínského kraje č. 4/2006, kterým se vydává požární poplachový plán Zlínského kraje; 1/2026: kterým se mění nařízení Zlínského kraje č. 4/2006, kterým se vydává požární poplachový plán Zlínského kraje</t>
  </si>
  <si>
    <t>1025474169</t>
  </si>
  <si>
    <t>1/2016</t>
  </si>
  <si>
    <t>Vyhláška, kterou se vyhlašuje závazná část Plánu odpadového hospodářství Zlínského kraje 2016-2025</t>
  </si>
  <si>
    <t>2016-03-12</t>
  </si>
  <si>
    <t>2/2024: kterou se mění obecně závazná vyhláška Zlínského kraje č. 1/2016, kterou se vyhlašuje závazná část Plánu odpadového hospodářství Zlínského kraje pro období 2016–2025</t>
  </si>
  <si>
    <t>1024742657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</si>
</sst>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2.7109375" customWidth="1"/>
    <col min="17" max="17" width="70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23</v>
      </c>
      <c r="E2" t="s">
        <v>26</v>
      </c>
      <c r="F2" t="s">
        <v>27</v>
      </c>
      <c r="G2" t="s">
        <v>28</v>
      </c>
      <c r="H2" s="1">
        <v>46125</v>
      </c>
      <c r="I2" s="1">
        <v>46127.61763648038</v>
      </c>
      <c r="J2" t="s">
        <v>29</v>
      </c>
      <c r="K2" t="s">
        <v>30</v>
      </c>
      <c r="M2" t="s">
        <v>31</v>
      </c>
      <c r="N2" t="s">
        <v>32</v>
      </c>
      <c r="O2" t="s">
        <v>33</v>
      </c>
      <c r="S2" t="b">
        <v>1</v>
      </c>
      <c r="U2" s="2">
        <f>HYPERLINK("https://sbirkapp.gov.cz/detail/SPPRZRD7BFKET5OY", "https://sbirkapp.gov.cz/detail/SPPRZRD7BFKET5OY")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23</v>
      </c>
      <c r="E3" t="s">
        <v>35</v>
      </c>
      <c r="F3" t="s">
        <v>27</v>
      </c>
      <c r="G3" t="s">
        <v>36</v>
      </c>
      <c r="H3" s="1">
        <v>46125</v>
      </c>
      <c r="I3" s="1">
        <v>46127.58089212833</v>
      </c>
      <c r="J3" t="s">
        <v>29</v>
      </c>
      <c r="K3" t="s">
        <v>30</v>
      </c>
      <c r="M3" t="s">
        <v>37</v>
      </c>
      <c r="N3" t="s">
        <v>38</v>
      </c>
      <c r="O3" t="s">
        <v>39</v>
      </c>
      <c r="S3" t="b">
        <v>1</v>
      </c>
      <c r="U3" s="2">
        <f>HYPERLINK("https://sbirkapp.gov.cz/detail/SPPW3DRM5H53HHXC", "https://sbirkapp.gov.cz/detail/SPPW3DRM5H53HHXC")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23</v>
      </c>
      <c r="E4" t="s">
        <v>41</v>
      </c>
      <c r="F4" t="s">
        <v>27</v>
      </c>
      <c r="G4" t="s">
        <v>36</v>
      </c>
      <c r="H4" s="1">
        <v>45635</v>
      </c>
      <c r="I4" s="1">
        <v>45636.38578870277</v>
      </c>
      <c r="J4" t="s">
        <v>42</v>
      </c>
      <c r="K4" t="s">
        <v>30</v>
      </c>
      <c r="M4" t="s">
        <v>37</v>
      </c>
      <c r="N4" t="s">
        <v>38</v>
      </c>
      <c r="O4" t="s">
        <v>39</v>
      </c>
      <c r="S4" t="b">
        <v>1</v>
      </c>
      <c r="U4" s="2">
        <f>HYPERLINK("https://sbirkapp.gov.cz/detail/SPPNVIBJUIXMOR7G", "https://sbirkapp.gov.cz/detail/SPPNVIBJUIXMOR7G")</f>
        <v>0</v>
      </c>
      <c r="V4" t="s">
        <v>43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23</v>
      </c>
      <c r="E5" t="s">
        <v>44</v>
      </c>
      <c r="F5" t="s">
        <v>27</v>
      </c>
      <c r="G5" t="s">
        <v>28</v>
      </c>
      <c r="H5" s="1">
        <v>45635</v>
      </c>
      <c r="I5" s="1">
        <v>45636.3855605354</v>
      </c>
      <c r="J5" t="s">
        <v>42</v>
      </c>
      <c r="K5" t="s">
        <v>30</v>
      </c>
      <c r="M5" t="s">
        <v>31</v>
      </c>
      <c r="N5" t="s">
        <v>32</v>
      </c>
      <c r="O5" t="s">
        <v>33</v>
      </c>
      <c r="S5" t="b">
        <v>1</v>
      </c>
      <c r="U5" s="2">
        <f>HYPERLINK("https://sbirkapp.gov.cz/detail/SPPSU3DOALJHYQCK", "https://sbirkapp.gov.cz/detail/SPPSU3DOALJHYQCK")</f>
        <v>0</v>
      </c>
      <c r="V5" t="s">
        <v>45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23</v>
      </c>
      <c r="E6" t="s">
        <v>46</v>
      </c>
      <c r="F6" t="s">
        <v>47</v>
      </c>
      <c r="G6" t="s">
        <v>48</v>
      </c>
      <c r="H6" s="1">
        <v>45544</v>
      </c>
      <c r="I6" s="1">
        <v>45559.40064583182</v>
      </c>
      <c r="J6" t="s">
        <v>49</v>
      </c>
      <c r="K6" t="s">
        <v>30</v>
      </c>
      <c r="M6" t="s">
        <v>50</v>
      </c>
      <c r="N6" t="s">
        <v>51</v>
      </c>
      <c r="O6" t="s">
        <v>52</v>
      </c>
      <c r="S6" t="b">
        <v>1</v>
      </c>
      <c r="U6" s="2">
        <f>HYPERLINK("https://sbirkapp.gov.cz/detail/SPP5ICJWZBQPWC4O", "https://sbirkapp.gov.cz/detail/SPP5ICJWZBQPWC4O")</f>
        <v>0</v>
      </c>
      <c r="V6" t="s">
        <v>53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23</v>
      </c>
      <c r="E7" t="s">
        <v>54</v>
      </c>
      <c r="F7" t="s">
        <v>27</v>
      </c>
      <c r="G7" t="s">
        <v>55</v>
      </c>
      <c r="H7" s="1">
        <v>45362</v>
      </c>
      <c r="I7" s="1">
        <v>45369.36416890304</v>
      </c>
      <c r="J7" t="s">
        <v>56</v>
      </c>
      <c r="K7" t="s">
        <v>30</v>
      </c>
      <c r="M7" t="s">
        <v>57</v>
      </c>
      <c r="N7" t="s">
        <v>58</v>
      </c>
      <c r="S7" t="b">
        <v>1</v>
      </c>
      <c r="U7" s="2">
        <f>HYPERLINK("https://sbirkapp.gov.cz/detail/SPPHUO7WW36KAPJG", "https://sbirkapp.gov.cz/detail/SPPHUO7WW36KAPJG")</f>
        <v>0</v>
      </c>
      <c r="V7" t="s">
        <v>59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23</v>
      </c>
      <c r="E8" t="s">
        <v>60</v>
      </c>
      <c r="F8" t="s">
        <v>27</v>
      </c>
      <c r="G8" t="s">
        <v>61</v>
      </c>
      <c r="H8" s="1">
        <v>45243</v>
      </c>
      <c r="I8" s="1">
        <v>45246.33366223075</v>
      </c>
      <c r="J8" t="s">
        <v>62</v>
      </c>
      <c r="K8" t="s">
        <v>30</v>
      </c>
      <c r="M8" t="s">
        <v>37</v>
      </c>
      <c r="N8" t="s">
        <v>38</v>
      </c>
      <c r="O8" t="s">
        <v>63</v>
      </c>
      <c r="S8" t="b">
        <v>1</v>
      </c>
      <c r="U8" s="2">
        <f>HYPERLINK("https://sbirkapp.gov.cz/detail/SPPH4PNZQR2NACCW", "https://sbirkapp.gov.cz/detail/SPPH4PNZQR2NACCW")</f>
        <v>0</v>
      </c>
      <c r="V8" t="s">
        <v>64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23</v>
      </c>
      <c r="E9" t="s">
        <v>65</v>
      </c>
      <c r="F9" t="s">
        <v>27</v>
      </c>
      <c r="G9" t="s">
        <v>66</v>
      </c>
      <c r="H9" s="1">
        <v>45243</v>
      </c>
      <c r="I9" s="1">
        <v>45245.65964124749</v>
      </c>
      <c r="J9" t="s">
        <v>67</v>
      </c>
      <c r="K9" t="s">
        <v>30</v>
      </c>
      <c r="M9" t="s">
        <v>31</v>
      </c>
      <c r="N9" t="s">
        <v>32</v>
      </c>
      <c r="O9" t="s">
        <v>33</v>
      </c>
      <c r="S9" t="b">
        <v>1</v>
      </c>
      <c r="U9" s="2">
        <f>HYPERLINK("https://sbirkapp.gov.cz/detail/SPPMLCQPYXRMWJBY", "https://sbirkapp.gov.cz/detail/SPPMLCQPYXRMWJBY")</f>
        <v>0</v>
      </c>
      <c r="V9" t="s">
        <v>68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23</v>
      </c>
      <c r="E10" t="s">
        <v>69</v>
      </c>
      <c r="F10" t="s">
        <v>27</v>
      </c>
      <c r="G10" t="s">
        <v>70</v>
      </c>
      <c r="H10" s="1">
        <v>44137</v>
      </c>
      <c r="I10" s="1">
        <v>44676.4427245484</v>
      </c>
      <c r="J10" t="s">
        <v>71</v>
      </c>
      <c r="K10" t="s">
        <v>72</v>
      </c>
      <c r="L10" s="1">
        <v>44137</v>
      </c>
      <c r="M10" t="s">
        <v>73</v>
      </c>
      <c r="N10" t="s">
        <v>74</v>
      </c>
      <c r="S10" t="b">
        <v>1</v>
      </c>
      <c r="U10" s="2">
        <f>HYPERLINK("https://sbirkapp.gov.cz/detail/SPPJBEOGFABV2PCW", "https://sbirkapp.gov.cz/detail/SPPJBEOGFABV2PCW")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23</v>
      </c>
      <c r="E11" t="s">
        <v>76</v>
      </c>
      <c r="F11" t="s">
        <v>27</v>
      </c>
      <c r="G11" t="s">
        <v>77</v>
      </c>
      <c r="H11" s="1">
        <v>42212</v>
      </c>
      <c r="I11" s="1">
        <v>44663.51011521418</v>
      </c>
      <c r="J11" t="s">
        <v>78</v>
      </c>
      <c r="K11" t="s">
        <v>72</v>
      </c>
      <c r="L11" s="1">
        <v>42212</v>
      </c>
      <c r="M11" t="s">
        <v>79</v>
      </c>
      <c r="N11" t="s">
        <v>80</v>
      </c>
      <c r="S11" t="b">
        <v>1</v>
      </c>
      <c r="U11" s="2">
        <f>HYPERLINK("https://sbirkapp.gov.cz/detail/SPPYUD5YEYSGYE3I", "https://sbirkapp.gov.cz/detail/SPPYUD5YEYSGYE3I")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23</v>
      </c>
      <c r="E12" t="s">
        <v>82</v>
      </c>
      <c r="F12" t="s">
        <v>27</v>
      </c>
      <c r="G12" t="s">
        <v>83</v>
      </c>
      <c r="H12" s="1">
        <v>42212</v>
      </c>
      <c r="I12" s="1">
        <v>44663.51010702529</v>
      </c>
      <c r="J12" t="s">
        <v>78</v>
      </c>
      <c r="K12" t="s">
        <v>72</v>
      </c>
      <c r="L12" s="1">
        <v>42212</v>
      </c>
      <c r="M12" t="s">
        <v>79</v>
      </c>
      <c r="N12" t="s">
        <v>80</v>
      </c>
      <c r="S12" t="b">
        <v>1</v>
      </c>
      <c r="U12" s="2">
        <f>HYPERLINK("https://sbirkapp.gov.cz/detail/SPP6VIBSW55QDX5Y", "https://sbirkapp.gov.cz/detail/SPP6VIBSW55QDX5Y")</f>
        <v>0</v>
      </c>
      <c r="V12" t="s">
        <v>84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23</v>
      </c>
      <c r="E13" t="s">
        <v>85</v>
      </c>
      <c r="F13" t="s">
        <v>27</v>
      </c>
      <c r="G13" t="s">
        <v>86</v>
      </c>
      <c r="H13" s="1">
        <v>42212</v>
      </c>
      <c r="I13" s="1">
        <v>44663.51009881379</v>
      </c>
      <c r="J13" t="s">
        <v>78</v>
      </c>
      <c r="K13" t="s">
        <v>72</v>
      </c>
      <c r="L13" s="1">
        <v>42212</v>
      </c>
      <c r="M13" t="s">
        <v>79</v>
      </c>
      <c r="N13" t="s">
        <v>80</v>
      </c>
      <c r="S13" t="b">
        <v>1</v>
      </c>
      <c r="U13" s="2">
        <f>HYPERLINK("https://sbirkapp.gov.cz/detail/SPPCFHPDMUR55PHI", "https://sbirkapp.gov.cz/detail/SPPCFHPDMUR55PHI")</f>
        <v>0</v>
      </c>
      <c r="V13" t="s">
        <v>87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23</v>
      </c>
      <c r="E14" t="s">
        <v>88</v>
      </c>
      <c r="F14" t="s">
        <v>27</v>
      </c>
      <c r="G14" t="s">
        <v>89</v>
      </c>
      <c r="H14" s="1">
        <v>42212</v>
      </c>
      <c r="I14" s="1">
        <v>44663.51008915337</v>
      </c>
      <c r="J14" t="s">
        <v>78</v>
      </c>
      <c r="K14" t="s">
        <v>72</v>
      </c>
      <c r="L14" s="1">
        <v>42212</v>
      </c>
      <c r="M14" t="s">
        <v>79</v>
      </c>
      <c r="N14" t="s">
        <v>80</v>
      </c>
      <c r="S14" t="b">
        <v>1</v>
      </c>
      <c r="U14" s="2">
        <f>HYPERLINK("https://sbirkapp.gov.cz/detail/SPPJKLTADS2KBH2S", "https://sbirkapp.gov.cz/detail/SPPJKLTADS2KBH2S")</f>
        <v>0</v>
      </c>
      <c r="V14" t="s">
        <v>90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23</v>
      </c>
      <c r="E15" t="s">
        <v>91</v>
      </c>
      <c r="F15" t="s">
        <v>27</v>
      </c>
      <c r="G15" t="s">
        <v>92</v>
      </c>
      <c r="H15" s="1">
        <v>42212</v>
      </c>
      <c r="I15" s="1">
        <v>44663.51008085671</v>
      </c>
      <c r="J15" t="s">
        <v>78</v>
      </c>
      <c r="K15" t="s">
        <v>72</v>
      </c>
      <c r="L15" s="1">
        <v>42212</v>
      </c>
      <c r="M15" t="s">
        <v>79</v>
      </c>
      <c r="N15" t="s">
        <v>80</v>
      </c>
      <c r="S15" t="b">
        <v>1</v>
      </c>
      <c r="U15" s="2">
        <f>HYPERLINK("https://sbirkapp.gov.cz/detail/SPPUJZ7FDER3DNWI", "https://sbirkapp.gov.cz/detail/SPPUJZ7FDER3DNWI")</f>
        <v>0</v>
      </c>
      <c r="V15" t="s">
        <v>93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23</v>
      </c>
      <c r="E16" t="s">
        <v>94</v>
      </c>
      <c r="F16" t="s">
        <v>27</v>
      </c>
      <c r="G16" t="s">
        <v>95</v>
      </c>
      <c r="H16" s="1">
        <v>42696</v>
      </c>
      <c r="I16" s="1">
        <v>44663.51007167671</v>
      </c>
      <c r="J16" t="s">
        <v>96</v>
      </c>
      <c r="K16" t="s">
        <v>72</v>
      </c>
      <c r="L16" s="1">
        <v>42696</v>
      </c>
      <c r="M16" t="s">
        <v>79</v>
      </c>
      <c r="N16" t="s">
        <v>80</v>
      </c>
      <c r="S16" t="b">
        <v>1</v>
      </c>
      <c r="U16" s="2">
        <f>HYPERLINK("https://sbirkapp.gov.cz/detail/SPPXJI7KFGZUGTQG", "https://sbirkapp.gov.cz/detail/SPPXJI7KFGZUGTQG")</f>
        <v>0</v>
      </c>
      <c r="V16" t="s">
        <v>97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23</v>
      </c>
      <c r="E17" t="s">
        <v>98</v>
      </c>
      <c r="F17" t="s">
        <v>27</v>
      </c>
      <c r="G17" t="s">
        <v>99</v>
      </c>
      <c r="H17" s="1">
        <v>43517</v>
      </c>
      <c r="I17" s="1">
        <v>44663.51006315446</v>
      </c>
      <c r="J17" t="s">
        <v>100</v>
      </c>
      <c r="K17" t="s">
        <v>72</v>
      </c>
      <c r="L17" s="1">
        <v>43517</v>
      </c>
      <c r="M17" t="s">
        <v>79</v>
      </c>
      <c r="N17" t="s">
        <v>80</v>
      </c>
      <c r="S17" t="b">
        <v>1</v>
      </c>
      <c r="U17" s="2">
        <f>HYPERLINK("https://sbirkapp.gov.cz/detail/SPPH4ZNI4GBSAFHO", "https://sbirkapp.gov.cz/detail/SPPH4ZNI4GBSAFHO")</f>
        <v>0</v>
      </c>
      <c r="V17" t="s">
        <v>101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23</v>
      </c>
      <c r="E18" t="s">
        <v>102</v>
      </c>
      <c r="F18" t="s">
        <v>27</v>
      </c>
      <c r="G18" t="s">
        <v>103</v>
      </c>
      <c r="H18" s="1">
        <v>43517</v>
      </c>
      <c r="I18" s="1">
        <v>44663.51005317461</v>
      </c>
      <c r="J18" t="s">
        <v>100</v>
      </c>
      <c r="K18" t="s">
        <v>72</v>
      </c>
      <c r="L18" s="1">
        <v>43517</v>
      </c>
      <c r="M18" t="s">
        <v>57</v>
      </c>
      <c r="N18" t="s">
        <v>58</v>
      </c>
      <c r="S18" t="b">
        <v>1</v>
      </c>
      <c r="U18" s="2">
        <f>HYPERLINK("https://sbirkapp.gov.cz/detail/SPPTLNHYJMYA3K4E", "https://sbirkapp.gov.cz/detail/SPPTLNHYJMYA3K4E")</f>
        <v>0</v>
      </c>
      <c r="V18" t="s">
        <v>104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23</v>
      </c>
      <c r="E19" t="s">
        <v>105</v>
      </c>
      <c r="F19" t="s">
        <v>27</v>
      </c>
      <c r="G19" t="s">
        <v>106</v>
      </c>
      <c r="H19" s="1">
        <v>43830</v>
      </c>
      <c r="I19" s="1">
        <v>44663.51004264419</v>
      </c>
      <c r="J19" t="s">
        <v>107</v>
      </c>
      <c r="K19" t="s">
        <v>72</v>
      </c>
      <c r="L19" s="1">
        <v>43830</v>
      </c>
      <c r="M19" t="s">
        <v>57</v>
      </c>
      <c r="N19" t="s">
        <v>58</v>
      </c>
      <c r="S19" t="b">
        <v>1</v>
      </c>
      <c r="U19" s="2">
        <f>HYPERLINK("https://sbirkapp.gov.cz/detail/SPP6CXKSLX2Q35BC", "https://sbirkapp.gov.cz/detail/SPP6CXKSLX2Q35BC")</f>
        <v>0</v>
      </c>
      <c r="V19" t="s">
        <v>108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23</v>
      </c>
      <c r="E20" t="s">
        <v>109</v>
      </c>
      <c r="F20" t="s">
        <v>27</v>
      </c>
      <c r="G20" t="s">
        <v>110</v>
      </c>
      <c r="H20" s="1">
        <v>42212</v>
      </c>
      <c r="I20" s="1">
        <v>44663.45597781496</v>
      </c>
      <c r="J20" t="s">
        <v>78</v>
      </c>
      <c r="K20" t="s">
        <v>72</v>
      </c>
      <c r="L20" s="1">
        <v>42212</v>
      </c>
      <c r="M20" t="s">
        <v>57</v>
      </c>
      <c r="N20" t="s">
        <v>58</v>
      </c>
      <c r="S20" t="b">
        <v>1</v>
      </c>
      <c r="U20" s="2">
        <f>HYPERLINK("https://sbirkapp.gov.cz/detail/SPPI26WSZ3CZH3IY", "https://sbirkapp.gov.cz/detail/SPPI26WSZ3CZH3IY")</f>
        <v>0</v>
      </c>
      <c r="V20" t="s">
        <v>111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23</v>
      </c>
      <c r="E21" t="s">
        <v>112</v>
      </c>
      <c r="F21" t="s">
        <v>27</v>
      </c>
      <c r="G21" t="s">
        <v>113</v>
      </c>
      <c r="H21" s="1">
        <v>42212</v>
      </c>
      <c r="I21" s="1">
        <v>44663.45283191922</v>
      </c>
      <c r="J21" t="s">
        <v>78</v>
      </c>
      <c r="K21" t="s">
        <v>72</v>
      </c>
      <c r="L21" s="1">
        <v>42212</v>
      </c>
      <c r="M21" t="s">
        <v>79</v>
      </c>
      <c r="N21" t="s">
        <v>80</v>
      </c>
      <c r="S21" t="b">
        <v>1</v>
      </c>
      <c r="U21" s="2">
        <f>HYPERLINK("https://sbirkapp.gov.cz/detail/SPPXQYPKX3ZI6SBS", "https://sbirkapp.gov.cz/detail/SPPXQYPKX3ZI6SBS")</f>
        <v>0</v>
      </c>
      <c r="V21" t="s">
        <v>114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23</v>
      </c>
      <c r="E22" t="s">
        <v>115</v>
      </c>
      <c r="F22" t="s">
        <v>27</v>
      </c>
      <c r="G22" t="s">
        <v>116</v>
      </c>
      <c r="H22" s="1">
        <v>41844</v>
      </c>
      <c r="I22" s="1">
        <v>44663.44911008002</v>
      </c>
      <c r="J22" t="s">
        <v>117</v>
      </c>
      <c r="K22" t="s">
        <v>72</v>
      </c>
      <c r="L22" s="1">
        <v>41844</v>
      </c>
      <c r="M22" t="s">
        <v>79</v>
      </c>
      <c r="N22" t="s">
        <v>80</v>
      </c>
      <c r="S22" t="b">
        <v>1</v>
      </c>
      <c r="U22" s="2">
        <f>HYPERLINK("https://sbirkapp.gov.cz/detail/SPPINLQHTYSVBSVW", "https://sbirkapp.gov.cz/detail/SPPINLQHTYSVBSVW")</f>
        <v>0</v>
      </c>
      <c r="V22" t="s">
        <v>118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23</v>
      </c>
      <c r="E23" t="s">
        <v>119</v>
      </c>
      <c r="F23" t="s">
        <v>27</v>
      </c>
      <c r="G23" t="s">
        <v>120</v>
      </c>
      <c r="H23" s="1">
        <v>41844</v>
      </c>
      <c r="I23" s="1">
        <v>44663.44909230087</v>
      </c>
      <c r="J23" t="s">
        <v>117</v>
      </c>
      <c r="K23" t="s">
        <v>72</v>
      </c>
      <c r="L23" s="1">
        <v>41844</v>
      </c>
      <c r="M23" t="s">
        <v>79</v>
      </c>
      <c r="N23" t="s">
        <v>80</v>
      </c>
      <c r="S23" t="b">
        <v>1</v>
      </c>
      <c r="U23" s="2">
        <f>HYPERLINK("https://sbirkapp.gov.cz/detail/SPPEO5DZZVS7LJYK", "https://sbirkapp.gov.cz/detail/SPPEO5DZZVS7LJYK")</f>
        <v>0</v>
      </c>
      <c r="V23" t="s">
        <v>121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23</v>
      </c>
      <c r="E24" t="s">
        <v>122</v>
      </c>
      <c r="F24" t="s">
        <v>27</v>
      </c>
      <c r="G24" t="s">
        <v>123</v>
      </c>
      <c r="H24" s="1">
        <v>41870</v>
      </c>
      <c r="I24" s="1">
        <v>44663.44908339719</v>
      </c>
      <c r="J24" t="s">
        <v>124</v>
      </c>
      <c r="K24" t="s">
        <v>72</v>
      </c>
      <c r="L24" s="1">
        <v>41870</v>
      </c>
      <c r="M24" t="s">
        <v>79</v>
      </c>
      <c r="N24" t="s">
        <v>80</v>
      </c>
      <c r="S24" t="b">
        <v>1</v>
      </c>
      <c r="U24" s="2">
        <f>HYPERLINK("https://sbirkapp.gov.cz/detail/SPPZ35FX5A5SZRZW", "https://sbirkapp.gov.cz/detail/SPPZ35FX5A5SZRZW")</f>
        <v>0</v>
      </c>
      <c r="V24" t="s">
        <v>125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23</v>
      </c>
      <c r="E25" t="s">
        <v>126</v>
      </c>
      <c r="F25" t="s">
        <v>27</v>
      </c>
      <c r="G25" t="s">
        <v>127</v>
      </c>
      <c r="H25" s="1">
        <v>42003</v>
      </c>
      <c r="I25" s="1">
        <v>44663.44907408596</v>
      </c>
      <c r="J25" t="s">
        <v>128</v>
      </c>
      <c r="K25" t="s">
        <v>72</v>
      </c>
      <c r="L25" s="1">
        <v>42003</v>
      </c>
      <c r="M25" t="s">
        <v>79</v>
      </c>
      <c r="N25" t="s">
        <v>80</v>
      </c>
      <c r="S25" t="b">
        <v>1</v>
      </c>
      <c r="U25" s="2">
        <f>HYPERLINK("https://sbirkapp.gov.cz/detail/SPPSFBRCM3MLIXHY", "https://sbirkapp.gov.cz/detail/SPPSFBRCM3MLIXHY")</f>
        <v>0</v>
      </c>
      <c r="V25" t="s">
        <v>129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23</v>
      </c>
      <c r="E26" t="s">
        <v>130</v>
      </c>
      <c r="F26" t="s">
        <v>27</v>
      </c>
      <c r="G26" t="s">
        <v>131</v>
      </c>
      <c r="H26" s="1">
        <v>42003</v>
      </c>
      <c r="I26" s="1">
        <v>44663.44906352295</v>
      </c>
      <c r="J26" t="s">
        <v>128</v>
      </c>
      <c r="K26" t="s">
        <v>72</v>
      </c>
      <c r="L26" s="1">
        <v>42003</v>
      </c>
      <c r="M26" t="s">
        <v>79</v>
      </c>
      <c r="N26" t="s">
        <v>80</v>
      </c>
      <c r="S26" t="b">
        <v>1</v>
      </c>
      <c r="U26" s="2">
        <f>HYPERLINK("https://sbirkapp.gov.cz/detail/SPPJCSPRQBPJSP7O", "https://sbirkapp.gov.cz/detail/SPPJCSPRQBPJSP7O")</f>
        <v>0</v>
      </c>
      <c r="V26" t="s">
        <v>132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23</v>
      </c>
      <c r="E27" t="s">
        <v>133</v>
      </c>
      <c r="F27" t="s">
        <v>27</v>
      </c>
      <c r="G27" t="s">
        <v>134</v>
      </c>
      <c r="H27" s="1">
        <v>41787</v>
      </c>
      <c r="I27" s="1">
        <v>44663.43798225679</v>
      </c>
      <c r="J27" t="s">
        <v>135</v>
      </c>
      <c r="K27" t="s">
        <v>72</v>
      </c>
      <c r="L27" s="1">
        <v>41787</v>
      </c>
      <c r="M27" t="s">
        <v>79</v>
      </c>
      <c r="N27" t="s">
        <v>80</v>
      </c>
      <c r="S27" t="b">
        <v>1</v>
      </c>
      <c r="U27" s="2">
        <f>HYPERLINK("https://sbirkapp.gov.cz/detail/SPPEBYZ32L2VDJQU", "https://sbirkapp.gov.cz/detail/SPPEBYZ32L2VDJQU")</f>
        <v>0</v>
      </c>
      <c r="V27" t="s">
        <v>136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23</v>
      </c>
      <c r="E28" t="s">
        <v>137</v>
      </c>
      <c r="F28" t="s">
        <v>27</v>
      </c>
      <c r="G28" t="s">
        <v>138</v>
      </c>
      <c r="H28" s="1">
        <v>41677</v>
      </c>
      <c r="I28" s="1">
        <v>44663.43483667553</v>
      </c>
      <c r="J28" t="s">
        <v>139</v>
      </c>
      <c r="K28" t="s">
        <v>72</v>
      </c>
      <c r="L28" s="1">
        <v>41677</v>
      </c>
      <c r="M28" t="s">
        <v>79</v>
      </c>
      <c r="N28" t="s">
        <v>80</v>
      </c>
      <c r="S28" t="b">
        <v>1</v>
      </c>
      <c r="U28" s="2">
        <f>HYPERLINK("https://sbirkapp.gov.cz/detail/SPPXBAFT4E2HOQ7G", "https://sbirkapp.gov.cz/detail/SPPXBAFT4E2HOQ7G")</f>
        <v>0</v>
      </c>
      <c r="V28" t="s">
        <v>140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23</v>
      </c>
      <c r="E29" t="s">
        <v>141</v>
      </c>
      <c r="F29" t="s">
        <v>27</v>
      </c>
      <c r="G29" t="s">
        <v>142</v>
      </c>
      <c r="H29" s="1">
        <v>41677</v>
      </c>
      <c r="I29" s="1">
        <v>44663.43482504439</v>
      </c>
      <c r="J29" t="s">
        <v>139</v>
      </c>
      <c r="K29" t="s">
        <v>72</v>
      </c>
      <c r="L29" s="1">
        <v>41677</v>
      </c>
      <c r="M29" t="s">
        <v>79</v>
      </c>
      <c r="N29" t="s">
        <v>80</v>
      </c>
      <c r="S29" t="b">
        <v>1</v>
      </c>
      <c r="U29" s="2">
        <f>HYPERLINK("https://sbirkapp.gov.cz/detail/SPPAVPU6DAX5J6CQ", "https://sbirkapp.gov.cz/detail/SPPAVPU6DAX5J6CQ")</f>
        <v>0</v>
      </c>
      <c r="V29" t="s">
        <v>143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23</v>
      </c>
      <c r="E30" t="s">
        <v>144</v>
      </c>
      <c r="F30" t="s">
        <v>27</v>
      </c>
      <c r="G30" t="s">
        <v>145</v>
      </c>
      <c r="H30" s="1">
        <v>41677</v>
      </c>
      <c r="I30" s="1">
        <v>44663.43481700032</v>
      </c>
      <c r="J30" t="s">
        <v>139</v>
      </c>
      <c r="K30" t="s">
        <v>72</v>
      </c>
      <c r="L30" s="1">
        <v>41677</v>
      </c>
      <c r="M30" t="s">
        <v>79</v>
      </c>
      <c r="N30" t="s">
        <v>80</v>
      </c>
      <c r="S30" t="b">
        <v>1</v>
      </c>
      <c r="U30" s="2">
        <f>HYPERLINK("https://sbirkapp.gov.cz/detail/SPPRU25VS4V3U6BQ", "https://sbirkapp.gov.cz/detail/SPPRU25VS4V3U6BQ")</f>
        <v>0</v>
      </c>
      <c r="V30" t="s">
        <v>146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23</v>
      </c>
      <c r="E31" t="s">
        <v>147</v>
      </c>
      <c r="F31" t="s">
        <v>27</v>
      </c>
      <c r="G31" t="s">
        <v>148</v>
      </c>
      <c r="H31" s="1">
        <v>41677</v>
      </c>
      <c r="I31" s="1">
        <v>44663.43480845682</v>
      </c>
      <c r="J31" t="s">
        <v>139</v>
      </c>
      <c r="K31" t="s">
        <v>72</v>
      </c>
      <c r="L31" s="1">
        <v>41677</v>
      </c>
      <c r="M31" t="s">
        <v>79</v>
      </c>
      <c r="N31" t="s">
        <v>80</v>
      </c>
      <c r="S31" t="b">
        <v>1</v>
      </c>
      <c r="U31" s="2">
        <f>HYPERLINK("https://sbirkapp.gov.cz/detail/SPPOAF24HD5257XU", "https://sbirkapp.gov.cz/detail/SPPOAF24HD5257XU")</f>
        <v>0</v>
      </c>
      <c r="V31" t="s">
        <v>149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23</v>
      </c>
      <c r="E32" t="s">
        <v>150</v>
      </c>
      <c r="F32" t="s">
        <v>27</v>
      </c>
      <c r="G32" t="s">
        <v>151</v>
      </c>
      <c r="H32" s="1">
        <v>41787</v>
      </c>
      <c r="I32" s="1">
        <v>44663.43479994639</v>
      </c>
      <c r="J32" t="s">
        <v>135</v>
      </c>
      <c r="K32" t="s">
        <v>72</v>
      </c>
      <c r="L32" s="1">
        <v>41787</v>
      </c>
      <c r="M32" t="s">
        <v>79</v>
      </c>
      <c r="N32" t="s">
        <v>80</v>
      </c>
      <c r="S32" t="b">
        <v>1</v>
      </c>
      <c r="U32" s="2">
        <f>HYPERLINK("https://sbirkapp.gov.cz/detail/SPP3VZ6NXAK5N66Y", "https://sbirkapp.gov.cz/detail/SPP3VZ6NXAK5N66Y")</f>
        <v>0</v>
      </c>
      <c r="V32" t="s">
        <v>152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23</v>
      </c>
      <c r="E33" t="s">
        <v>153</v>
      </c>
      <c r="F33" t="s">
        <v>27</v>
      </c>
      <c r="G33" t="s">
        <v>154</v>
      </c>
      <c r="H33" s="1">
        <v>41787</v>
      </c>
      <c r="I33" s="1">
        <v>44663.43479009633</v>
      </c>
      <c r="J33" t="s">
        <v>135</v>
      </c>
      <c r="K33" t="s">
        <v>72</v>
      </c>
      <c r="L33" s="1">
        <v>41787</v>
      </c>
      <c r="M33" t="s">
        <v>79</v>
      </c>
      <c r="N33" t="s">
        <v>80</v>
      </c>
      <c r="S33" t="b">
        <v>1</v>
      </c>
      <c r="U33" s="2">
        <f>HYPERLINK("https://sbirkapp.gov.cz/detail/SPPU34GIKRPPZTUQ", "https://sbirkapp.gov.cz/detail/SPPU34GIKRPPZTUQ")</f>
        <v>0</v>
      </c>
      <c r="V33" t="s">
        <v>155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23</v>
      </c>
      <c r="E34" t="s">
        <v>156</v>
      </c>
      <c r="F34" t="s">
        <v>27</v>
      </c>
      <c r="G34" t="s">
        <v>157</v>
      </c>
      <c r="H34" s="1">
        <v>41677</v>
      </c>
      <c r="I34" s="1">
        <v>44663.41696380958</v>
      </c>
      <c r="J34" t="s">
        <v>139</v>
      </c>
      <c r="K34" t="s">
        <v>72</v>
      </c>
      <c r="L34" s="1">
        <v>41677</v>
      </c>
      <c r="M34" t="s">
        <v>79</v>
      </c>
      <c r="N34" t="s">
        <v>80</v>
      </c>
      <c r="S34" t="b">
        <v>1</v>
      </c>
      <c r="U34" s="2">
        <f>HYPERLINK("https://sbirkapp.gov.cz/detail/SPPLALPC24WIYXPU", "https://sbirkapp.gov.cz/detail/SPPLALPC24WIYXPU")</f>
        <v>0</v>
      </c>
      <c r="V34" t="s">
        <v>158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23</v>
      </c>
      <c r="E35" t="s">
        <v>159</v>
      </c>
      <c r="F35" t="s">
        <v>27</v>
      </c>
      <c r="G35" t="s">
        <v>160</v>
      </c>
      <c r="H35" s="1">
        <v>41677</v>
      </c>
      <c r="I35" s="1">
        <v>44663.41380233048</v>
      </c>
      <c r="J35" t="s">
        <v>139</v>
      </c>
      <c r="K35" t="s">
        <v>72</v>
      </c>
      <c r="L35" s="1">
        <v>41677</v>
      </c>
      <c r="M35" t="s">
        <v>79</v>
      </c>
      <c r="N35" t="s">
        <v>80</v>
      </c>
      <c r="S35" t="b">
        <v>1</v>
      </c>
      <c r="U35" s="2">
        <f>HYPERLINK("https://sbirkapp.gov.cz/detail/SPPGBHGCMIDTN53S", "https://sbirkapp.gov.cz/detail/SPPGBHGCMIDTN53S")</f>
        <v>0</v>
      </c>
      <c r="V35" t="s">
        <v>161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23</v>
      </c>
      <c r="E36" t="s">
        <v>162</v>
      </c>
      <c r="F36" t="s">
        <v>27</v>
      </c>
      <c r="G36" t="s">
        <v>163</v>
      </c>
      <c r="H36" s="1">
        <v>41624</v>
      </c>
      <c r="I36" s="1">
        <v>44663.40540888095</v>
      </c>
      <c r="J36" t="s">
        <v>164</v>
      </c>
      <c r="K36" t="s">
        <v>72</v>
      </c>
      <c r="L36" s="1">
        <v>41624</v>
      </c>
      <c r="M36" t="s">
        <v>57</v>
      </c>
      <c r="N36" t="s">
        <v>58</v>
      </c>
      <c r="S36" t="b">
        <v>1</v>
      </c>
      <c r="U36" s="2">
        <f>HYPERLINK("https://sbirkapp.gov.cz/detail/SPP35GSM5QJ2WYEE", "https://sbirkapp.gov.cz/detail/SPP35GSM5QJ2WYEE")</f>
        <v>0</v>
      </c>
      <c r="V36" t="s">
        <v>165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23</v>
      </c>
      <c r="E37" t="s">
        <v>166</v>
      </c>
      <c r="F37" t="s">
        <v>27</v>
      </c>
      <c r="G37" t="s">
        <v>167</v>
      </c>
      <c r="H37" s="1">
        <v>41624</v>
      </c>
      <c r="I37" s="1">
        <v>44663.4048776237</v>
      </c>
      <c r="J37" t="s">
        <v>164</v>
      </c>
      <c r="K37" t="s">
        <v>72</v>
      </c>
      <c r="L37" s="1">
        <v>41624</v>
      </c>
      <c r="M37" t="s">
        <v>79</v>
      </c>
      <c r="N37" t="s">
        <v>80</v>
      </c>
      <c r="S37" t="b">
        <v>1</v>
      </c>
      <c r="U37" s="2">
        <f>HYPERLINK("https://sbirkapp.gov.cz/detail/SPPKMQPK6DNG6SU4", "https://sbirkapp.gov.cz/detail/SPPKMQPK6DNG6SU4")</f>
        <v>0</v>
      </c>
      <c r="V37" t="s">
        <v>168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23</v>
      </c>
      <c r="E38" t="s">
        <v>169</v>
      </c>
      <c r="F38" t="s">
        <v>27</v>
      </c>
      <c r="G38" t="s">
        <v>170</v>
      </c>
      <c r="H38" s="1">
        <v>41624</v>
      </c>
      <c r="I38" s="1">
        <v>44663.40486548781</v>
      </c>
      <c r="J38" t="s">
        <v>164</v>
      </c>
      <c r="K38" t="s">
        <v>72</v>
      </c>
      <c r="L38" s="1">
        <v>41624</v>
      </c>
      <c r="M38" t="s">
        <v>79</v>
      </c>
      <c r="N38" t="s">
        <v>80</v>
      </c>
      <c r="S38" t="b">
        <v>1</v>
      </c>
      <c r="U38" s="2">
        <f>HYPERLINK("https://sbirkapp.gov.cz/detail/SPPWKODSVH67YOOM", "https://sbirkapp.gov.cz/detail/SPPWKODSVH67YOOM")</f>
        <v>0</v>
      </c>
      <c r="V38" t="s">
        <v>171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23</v>
      </c>
      <c r="E39" t="s">
        <v>172</v>
      </c>
      <c r="F39" t="s">
        <v>27</v>
      </c>
      <c r="G39" t="s">
        <v>173</v>
      </c>
      <c r="H39" s="1">
        <v>41624</v>
      </c>
      <c r="I39" s="1">
        <v>44663.40485662564</v>
      </c>
      <c r="J39" t="s">
        <v>164</v>
      </c>
      <c r="K39" t="s">
        <v>72</v>
      </c>
      <c r="L39" s="1">
        <v>41624</v>
      </c>
      <c r="M39" t="s">
        <v>79</v>
      </c>
      <c r="N39" t="s">
        <v>80</v>
      </c>
      <c r="S39" t="b">
        <v>1</v>
      </c>
      <c r="U39" s="2">
        <f>HYPERLINK("https://sbirkapp.gov.cz/detail/SPP5KWIPH4XBEVEK", "https://sbirkapp.gov.cz/detail/SPP5KWIPH4XBEVEK")</f>
        <v>0</v>
      </c>
      <c r="V39" t="s">
        <v>174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23</v>
      </c>
      <c r="E40" t="s">
        <v>175</v>
      </c>
      <c r="F40" t="s">
        <v>27</v>
      </c>
      <c r="G40" t="s">
        <v>176</v>
      </c>
      <c r="H40" s="1">
        <v>41624</v>
      </c>
      <c r="I40" s="1">
        <v>44663.40484780489</v>
      </c>
      <c r="J40" t="s">
        <v>164</v>
      </c>
      <c r="K40" t="s">
        <v>72</v>
      </c>
      <c r="L40" s="1">
        <v>41624</v>
      </c>
      <c r="M40" t="s">
        <v>79</v>
      </c>
      <c r="N40" t="s">
        <v>80</v>
      </c>
      <c r="S40" t="b">
        <v>1</v>
      </c>
      <c r="U40" s="2">
        <f>HYPERLINK("https://sbirkapp.gov.cz/detail/SPPG3W3USFFRWEGK", "https://sbirkapp.gov.cz/detail/SPPG3W3USFFRWEGK")</f>
        <v>0</v>
      </c>
      <c r="V40" t="s">
        <v>177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23</v>
      </c>
      <c r="E41" t="s">
        <v>178</v>
      </c>
      <c r="F41" t="s">
        <v>27</v>
      </c>
      <c r="G41" t="s">
        <v>179</v>
      </c>
      <c r="H41" s="1">
        <v>41624</v>
      </c>
      <c r="I41" s="1">
        <v>44663.40483831533</v>
      </c>
      <c r="J41" t="s">
        <v>164</v>
      </c>
      <c r="K41" t="s">
        <v>72</v>
      </c>
      <c r="L41" s="1">
        <v>41624</v>
      </c>
      <c r="M41" t="s">
        <v>79</v>
      </c>
      <c r="N41" t="s">
        <v>80</v>
      </c>
      <c r="S41" t="b">
        <v>1</v>
      </c>
      <c r="U41" s="2">
        <f>HYPERLINK("https://sbirkapp.gov.cz/detail/SPPJEFZ3PHB7TBJS", "https://sbirkapp.gov.cz/detail/SPPJEFZ3PHB7TBJS")</f>
        <v>0</v>
      </c>
      <c r="V41" t="s">
        <v>180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23</v>
      </c>
      <c r="E42" t="s">
        <v>181</v>
      </c>
      <c r="F42" t="s">
        <v>27</v>
      </c>
      <c r="G42" t="s">
        <v>182</v>
      </c>
      <c r="H42" s="1">
        <v>41624</v>
      </c>
      <c r="I42" s="1">
        <v>44663.4048291856</v>
      </c>
      <c r="J42" t="s">
        <v>164</v>
      </c>
      <c r="K42" t="s">
        <v>72</v>
      </c>
      <c r="L42" s="1">
        <v>41624</v>
      </c>
      <c r="M42" t="s">
        <v>79</v>
      </c>
      <c r="N42" t="s">
        <v>80</v>
      </c>
      <c r="S42" t="b">
        <v>1</v>
      </c>
      <c r="U42" s="2">
        <f>HYPERLINK("https://sbirkapp.gov.cz/detail/SPPZQVCC72HWZLHK", "https://sbirkapp.gov.cz/detail/SPPZQVCC72HWZLHK")</f>
        <v>0</v>
      </c>
      <c r="V42" t="s">
        <v>183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23</v>
      </c>
      <c r="E43" t="s">
        <v>184</v>
      </c>
      <c r="F43" t="s">
        <v>27</v>
      </c>
      <c r="G43" t="s">
        <v>185</v>
      </c>
      <c r="H43" s="1">
        <v>41624</v>
      </c>
      <c r="I43" s="1">
        <v>44663.40481930429</v>
      </c>
      <c r="J43" t="s">
        <v>164</v>
      </c>
      <c r="K43" t="s">
        <v>72</v>
      </c>
      <c r="L43" s="1">
        <v>41624</v>
      </c>
      <c r="M43" t="s">
        <v>79</v>
      </c>
      <c r="N43" t="s">
        <v>80</v>
      </c>
      <c r="S43" t="b">
        <v>1</v>
      </c>
      <c r="U43" s="2">
        <f>HYPERLINK("https://sbirkapp.gov.cz/detail/SPPNEPSXXLGDCMDA", "https://sbirkapp.gov.cz/detail/SPPNEPSXXLGDCMDA")</f>
        <v>0</v>
      </c>
      <c r="V43" t="s">
        <v>186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23</v>
      </c>
      <c r="E44" t="s">
        <v>187</v>
      </c>
      <c r="F44" t="s">
        <v>27</v>
      </c>
      <c r="G44" t="s">
        <v>188</v>
      </c>
      <c r="H44" s="1">
        <v>41624</v>
      </c>
      <c r="I44" s="1">
        <v>44663.40480949658</v>
      </c>
      <c r="J44" t="s">
        <v>164</v>
      </c>
      <c r="K44" t="s">
        <v>72</v>
      </c>
      <c r="L44" s="1">
        <v>41624</v>
      </c>
      <c r="M44" t="s">
        <v>79</v>
      </c>
      <c r="N44" t="s">
        <v>80</v>
      </c>
      <c r="S44" t="b">
        <v>1</v>
      </c>
      <c r="U44" s="2">
        <f>HYPERLINK("https://sbirkapp.gov.cz/detail/SPP6OMN7TE4C5DKO", "https://sbirkapp.gov.cz/detail/SPP6OMN7TE4C5DKO")</f>
        <v>0</v>
      </c>
      <c r="V44" t="s">
        <v>189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23</v>
      </c>
      <c r="E45" t="s">
        <v>190</v>
      </c>
      <c r="F45" t="s">
        <v>27</v>
      </c>
      <c r="G45" t="s">
        <v>191</v>
      </c>
      <c r="H45" s="1">
        <v>41624</v>
      </c>
      <c r="I45" s="1">
        <v>44663.40427192546</v>
      </c>
      <c r="J45" t="s">
        <v>164</v>
      </c>
      <c r="K45" t="s">
        <v>72</v>
      </c>
      <c r="L45" s="1">
        <v>41624</v>
      </c>
      <c r="M45" t="s">
        <v>79</v>
      </c>
      <c r="N45" t="s">
        <v>80</v>
      </c>
      <c r="S45" t="b">
        <v>1</v>
      </c>
      <c r="U45" s="2">
        <f>HYPERLINK("https://sbirkapp.gov.cz/detail/SPPJNVBBCJBBTYRW", "https://sbirkapp.gov.cz/detail/SPPJNVBBCJBBTYRW")</f>
        <v>0</v>
      </c>
      <c r="V45" t="s">
        <v>192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23</v>
      </c>
      <c r="E46" t="s">
        <v>193</v>
      </c>
      <c r="F46" t="s">
        <v>27</v>
      </c>
      <c r="G46" t="s">
        <v>194</v>
      </c>
      <c r="H46" s="1">
        <v>41624</v>
      </c>
      <c r="I46" s="1">
        <v>44663.40426066131</v>
      </c>
      <c r="J46" t="s">
        <v>164</v>
      </c>
      <c r="K46" t="s">
        <v>72</v>
      </c>
      <c r="L46" s="1">
        <v>41624</v>
      </c>
      <c r="M46" t="s">
        <v>79</v>
      </c>
      <c r="N46" t="s">
        <v>80</v>
      </c>
      <c r="S46" t="b">
        <v>1</v>
      </c>
      <c r="U46" s="2">
        <f>HYPERLINK("https://sbirkapp.gov.cz/detail/SPPXN6WLYSCU5YOU", "https://sbirkapp.gov.cz/detail/SPPXN6WLYSCU5YOU")</f>
        <v>0</v>
      </c>
      <c r="V46" t="s">
        <v>195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23</v>
      </c>
      <c r="E47" t="s">
        <v>196</v>
      </c>
      <c r="F47" t="s">
        <v>27</v>
      </c>
      <c r="G47" t="s">
        <v>197</v>
      </c>
      <c r="H47" s="1">
        <v>41624</v>
      </c>
      <c r="I47" s="1">
        <v>44663.3717303825</v>
      </c>
      <c r="J47" t="s">
        <v>164</v>
      </c>
      <c r="K47" t="s">
        <v>72</v>
      </c>
      <c r="L47" s="1">
        <v>41624</v>
      </c>
      <c r="M47" t="s">
        <v>57</v>
      </c>
      <c r="N47" t="s">
        <v>58</v>
      </c>
      <c r="S47" t="b">
        <v>1</v>
      </c>
      <c r="U47" s="2">
        <f>HYPERLINK("https://sbirkapp.gov.cz/detail/SPPY7OQPQZD5IJSQ", "https://sbirkapp.gov.cz/detail/SPPY7OQPQZD5IJSQ")</f>
        <v>0</v>
      </c>
      <c r="V47" t="s">
        <v>198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23</v>
      </c>
      <c r="E48" t="s">
        <v>199</v>
      </c>
      <c r="F48" t="s">
        <v>27</v>
      </c>
      <c r="G48" t="s">
        <v>200</v>
      </c>
      <c r="H48" s="1">
        <v>41624</v>
      </c>
      <c r="I48" s="1">
        <v>44663.3717193777</v>
      </c>
      <c r="J48" t="s">
        <v>164</v>
      </c>
      <c r="K48" t="s">
        <v>72</v>
      </c>
      <c r="L48" s="1">
        <v>41624</v>
      </c>
      <c r="M48" t="s">
        <v>79</v>
      </c>
      <c r="N48" t="s">
        <v>80</v>
      </c>
      <c r="S48" t="b">
        <v>1</v>
      </c>
      <c r="U48" s="2">
        <f>HYPERLINK("https://sbirkapp.gov.cz/detail/SPPJ3MXOFID7S5LE", "https://sbirkapp.gov.cz/detail/SPPJ3MXOFID7S5LE")</f>
        <v>0</v>
      </c>
      <c r="V48" t="s">
        <v>201</v>
      </c>
      <c r="W48">
        <v>1</v>
      </c>
    </row>
    <row r="49" spans="1:23">
      <c r="A49" t="s">
        <v>23</v>
      </c>
      <c r="B49" t="s">
        <v>24</v>
      </c>
      <c r="C49" t="s">
        <v>25</v>
      </c>
      <c r="D49" t="s">
        <v>23</v>
      </c>
      <c r="E49" t="s">
        <v>202</v>
      </c>
      <c r="F49" t="s">
        <v>27</v>
      </c>
      <c r="G49" t="s">
        <v>203</v>
      </c>
      <c r="H49" s="1">
        <v>41624</v>
      </c>
      <c r="I49" s="1">
        <v>44663.37171077889</v>
      </c>
      <c r="J49" t="s">
        <v>164</v>
      </c>
      <c r="K49" t="s">
        <v>72</v>
      </c>
      <c r="L49" s="1">
        <v>41624</v>
      </c>
      <c r="M49" t="s">
        <v>79</v>
      </c>
      <c r="N49" t="s">
        <v>80</v>
      </c>
      <c r="S49" t="b">
        <v>1</v>
      </c>
      <c r="U49" s="2">
        <f>HYPERLINK("https://sbirkapp.gov.cz/detail/SPPE634LU7KKGBIW", "https://sbirkapp.gov.cz/detail/SPPE634LU7KKGBIW")</f>
        <v>0</v>
      </c>
      <c r="V49" t="s">
        <v>204</v>
      </c>
      <c r="W49">
        <v>1</v>
      </c>
    </row>
    <row r="50" spans="1:23">
      <c r="A50" t="s">
        <v>23</v>
      </c>
      <c r="B50" t="s">
        <v>24</v>
      </c>
      <c r="C50" t="s">
        <v>25</v>
      </c>
      <c r="D50" t="s">
        <v>23</v>
      </c>
      <c r="E50" t="s">
        <v>205</v>
      </c>
      <c r="F50" t="s">
        <v>27</v>
      </c>
      <c r="G50" t="s">
        <v>206</v>
      </c>
      <c r="H50" s="1">
        <v>41624</v>
      </c>
      <c r="I50" s="1">
        <v>44663.37170101776</v>
      </c>
      <c r="J50" t="s">
        <v>164</v>
      </c>
      <c r="K50" t="s">
        <v>72</v>
      </c>
      <c r="L50" s="1">
        <v>41624</v>
      </c>
      <c r="M50" t="s">
        <v>79</v>
      </c>
      <c r="N50" t="s">
        <v>80</v>
      </c>
      <c r="S50" t="b">
        <v>1</v>
      </c>
      <c r="U50" s="2">
        <f>HYPERLINK("https://sbirkapp.gov.cz/detail/SPP5PRQMPVTI5ZD4", "https://sbirkapp.gov.cz/detail/SPP5PRQMPVTI5ZD4")</f>
        <v>0</v>
      </c>
      <c r="V50" t="s">
        <v>207</v>
      </c>
      <c r="W50">
        <v>1</v>
      </c>
    </row>
    <row r="51" spans="1:23">
      <c r="A51" t="s">
        <v>23</v>
      </c>
      <c r="B51" t="s">
        <v>24</v>
      </c>
      <c r="C51" t="s">
        <v>25</v>
      </c>
      <c r="D51" t="s">
        <v>23</v>
      </c>
      <c r="E51" t="s">
        <v>208</v>
      </c>
      <c r="F51" t="s">
        <v>27</v>
      </c>
      <c r="G51" t="s">
        <v>209</v>
      </c>
      <c r="H51" s="1">
        <v>41624</v>
      </c>
      <c r="I51" s="1">
        <v>44663.37115654087</v>
      </c>
      <c r="J51" t="s">
        <v>164</v>
      </c>
      <c r="K51" t="s">
        <v>72</v>
      </c>
      <c r="L51" s="1">
        <v>41624</v>
      </c>
      <c r="M51" t="s">
        <v>79</v>
      </c>
      <c r="N51" t="s">
        <v>80</v>
      </c>
      <c r="S51" t="b">
        <v>1</v>
      </c>
      <c r="U51" s="2">
        <f>HYPERLINK("https://sbirkapp.gov.cz/detail/SPPC6CZVTUWERY3S", "https://sbirkapp.gov.cz/detail/SPPC6CZVTUWERY3S")</f>
        <v>0</v>
      </c>
      <c r="V51" t="s">
        <v>210</v>
      </c>
      <c r="W51">
        <v>1</v>
      </c>
    </row>
    <row r="52" spans="1:23">
      <c r="A52" t="s">
        <v>23</v>
      </c>
      <c r="B52" t="s">
        <v>24</v>
      </c>
      <c r="C52" t="s">
        <v>25</v>
      </c>
      <c r="D52" t="s">
        <v>23</v>
      </c>
      <c r="E52" t="s">
        <v>211</v>
      </c>
      <c r="F52" t="s">
        <v>27</v>
      </c>
      <c r="G52" t="s">
        <v>212</v>
      </c>
      <c r="H52" s="1">
        <v>41624</v>
      </c>
      <c r="I52" s="1">
        <v>44663.35229264939</v>
      </c>
      <c r="J52" t="s">
        <v>213</v>
      </c>
      <c r="K52" t="s">
        <v>72</v>
      </c>
      <c r="L52" s="1">
        <v>41624</v>
      </c>
      <c r="M52" t="s">
        <v>79</v>
      </c>
      <c r="N52" t="s">
        <v>80</v>
      </c>
      <c r="S52" t="b">
        <v>1</v>
      </c>
      <c r="U52" s="2">
        <f>HYPERLINK("https://sbirkapp.gov.cz/detail/SPPASQZQU4PAZMIY", "https://sbirkapp.gov.cz/detail/SPPASQZQU4PAZMIY")</f>
        <v>0</v>
      </c>
      <c r="V52" t="s">
        <v>214</v>
      </c>
      <c r="W52">
        <v>1</v>
      </c>
    </row>
    <row r="53" spans="1:23">
      <c r="A53" t="s">
        <v>23</v>
      </c>
      <c r="B53" t="s">
        <v>24</v>
      </c>
      <c r="C53" t="s">
        <v>25</v>
      </c>
      <c r="D53" t="s">
        <v>23</v>
      </c>
      <c r="E53" t="s">
        <v>215</v>
      </c>
      <c r="F53" t="s">
        <v>27</v>
      </c>
      <c r="G53" t="s">
        <v>216</v>
      </c>
      <c r="H53" s="1">
        <v>41624</v>
      </c>
      <c r="I53" s="1">
        <v>44663.34391707641</v>
      </c>
      <c r="J53" t="s">
        <v>217</v>
      </c>
      <c r="K53" t="s">
        <v>72</v>
      </c>
      <c r="L53" s="1">
        <v>41624</v>
      </c>
      <c r="M53" t="s">
        <v>79</v>
      </c>
      <c r="N53" t="s">
        <v>80</v>
      </c>
      <c r="S53" t="b">
        <v>1</v>
      </c>
      <c r="U53" s="2">
        <f>HYPERLINK("https://sbirkapp.gov.cz/detail/SPP7QRVLI3AYPFIE", "https://sbirkapp.gov.cz/detail/SPP7QRVLI3AYPFIE")</f>
        <v>0</v>
      </c>
      <c r="V53" t="s">
        <v>218</v>
      </c>
      <c r="W53">
        <v>1</v>
      </c>
    </row>
    <row r="54" spans="1:23">
      <c r="A54" t="s">
        <v>23</v>
      </c>
      <c r="B54" t="s">
        <v>24</v>
      </c>
      <c r="C54" t="s">
        <v>25</v>
      </c>
      <c r="D54" t="s">
        <v>23</v>
      </c>
      <c r="E54" t="s">
        <v>219</v>
      </c>
      <c r="F54" t="s">
        <v>27</v>
      </c>
      <c r="G54" t="s">
        <v>220</v>
      </c>
      <c r="H54" s="1">
        <v>44370</v>
      </c>
      <c r="I54" s="1">
        <v>44662.60755655589</v>
      </c>
      <c r="J54" t="s">
        <v>221</v>
      </c>
      <c r="K54" t="s">
        <v>72</v>
      </c>
      <c r="L54" s="1">
        <v>44370</v>
      </c>
      <c r="M54" t="s">
        <v>222</v>
      </c>
      <c r="N54" t="s">
        <v>223</v>
      </c>
      <c r="S54" t="b">
        <v>1</v>
      </c>
      <c r="U54" s="2">
        <f>HYPERLINK("https://sbirkapp.gov.cz/detail/SPPPLHMJNWNC7EVW", "https://sbirkapp.gov.cz/detail/SPPPLHMJNWNC7EVW")</f>
        <v>0</v>
      </c>
      <c r="V54" t="s">
        <v>224</v>
      </c>
      <c r="W54">
        <v>1</v>
      </c>
    </row>
    <row r="55" spans="1:23">
      <c r="A55" t="s">
        <v>23</v>
      </c>
      <c r="B55" t="s">
        <v>24</v>
      </c>
      <c r="C55" t="s">
        <v>25</v>
      </c>
      <c r="D55" t="s">
        <v>23</v>
      </c>
      <c r="E55" t="s">
        <v>225</v>
      </c>
      <c r="F55" t="s">
        <v>27</v>
      </c>
      <c r="G55" t="s">
        <v>226</v>
      </c>
      <c r="H55" s="1">
        <v>44252</v>
      </c>
      <c r="I55" s="1">
        <v>44662.60388420342</v>
      </c>
      <c r="J55" t="s">
        <v>227</v>
      </c>
      <c r="K55" t="s">
        <v>72</v>
      </c>
      <c r="L55" s="1">
        <v>44252</v>
      </c>
      <c r="M55" t="s">
        <v>37</v>
      </c>
      <c r="N55" t="s">
        <v>38</v>
      </c>
      <c r="O55" t="s">
        <v>228</v>
      </c>
      <c r="Q55" t="s">
        <v>229</v>
      </c>
      <c r="S55" t="b">
        <v>1</v>
      </c>
      <c r="U55" s="2">
        <f>HYPERLINK("https://sbirkapp.gov.cz/detail/SPP2RVWB6SXVKZHK", "https://sbirkapp.gov.cz/detail/SPP2RVWB6SXVKZHK")</f>
        <v>0</v>
      </c>
      <c r="V55" t="s">
        <v>230</v>
      </c>
      <c r="W55">
        <v>1</v>
      </c>
    </row>
    <row r="56" spans="1:23">
      <c r="A56" t="s">
        <v>23</v>
      </c>
      <c r="B56" t="s">
        <v>24</v>
      </c>
      <c r="C56" t="s">
        <v>25</v>
      </c>
      <c r="D56" t="s">
        <v>23</v>
      </c>
      <c r="E56" t="s">
        <v>231</v>
      </c>
      <c r="F56" t="s">
        <v>27</v>
      </c>
      <c r="G56" t="s">
        <v>232</v>
      </c>
      <c r="H56" s="1">
        <v>41323</v>
      </c>
      <c r="I56" s="1">
        <v>44662.59394062732</v>
      </c>
      <c r="J56" t="s">
        <v>233</v>
      </c>
      <c r="K56" t="s">
        <v>72</v>
      </c>
      <c r="L56" s="1">
        <v>41323</v>
      </c>
      <c r="M56" t="s">
        <v>234</v>
      </c>
      <c r="N56" t="s">
        <v>235</v>
      </c>
      <c r="O56" t="s">
        <v>236</v>
      </c>
      <c r="S56" t="b">
        <v>1</v>
      </c>
      <c r="U56" s="2">
        <f>HYPERLINK("https://sbirkapp.gov.cz/detail/SPPRWELRQ33EXC3A", "https://sbirkapp.gov.cz/detail/SPPRWELRQ33EXC3A")</f>
        <v>0</v>
      </c>
      <c r="V56" t="s">
        <v>237</v>
      </c>
      <c r="W56">
        <v>1</v>
      </c>
    </row>
    <row r="57" spans="1:23">
      <c r="A57" t="s">
        <v>23</v>
      </c>
      <c r="B57" t="s">
        <v>24</v>
      </c>
      <c r="C57" t="s">
        <v>25</v>
      </c>
      <c r="D57" t="s">
        <v>23</v>
      </c>
      <c r="E57" t="s">
        <v>238</v>
      </c>
      <c r="F57" t="s">
        <v>27</v>
      </c>
      <c r="G57" t="s">
        <v>239</v>
      </c>
      <c r="H57" s="1">
        <v>42237</v>
      </c>
      <c r="I57" s="1">
        <v>44662.58817157631</v>
      </c>
      <c r="J57" t="s">
        <v>240</v>
      </c>
      <c r="K57" t="s">
        <v>72</v>
      </c>
      <c r="L57" s="1">
        <v>42237</v>
      </c>
      <c r="M57" t="s">
        <v>37</v>
      </c>
      <c r="N57" t="s">
        <v>38</v>
      </c>
      <c r="O57" t="s">
        <v>39</v>
      </c>
      <c r="Q57" t="s">
        <v>63</v>
      </c>
      <c r="S57" t="b">
        <v>1</v>
      </c>
      <c r="U57" s="2">
        <f>HYPERLINK("https://sbirkapp.gov.cz/detail/SPPEZRNM54U5UUAA", "https://sbirkapp.gov.cz/detail/SPPEZRNM54U5UUAA")</f>
        <v>0</v>
      </c>
      <c r="V57" t="s">
        <v>241</v>
      </c>
      <c r="W57">
        <v>1</v>
      </c>
    </row>
    <row r="58" spans="1:23">
      <c r="A58" t="s">
        <v>23</v>
      </c>
      <c r="B58" t="s">
        <v>24</v>
      </c>
      <c r="C58" t="s">
        <v>25</v>
      </c>
      <c r="D58" t="s">
        <v>23</v>
      </c>
      <c r="E58" t="s">
        <v>242</v>
      </c>
      <c r="F58" t="s">
        <v>27</v>
      </c>
      <c r="G58" t="s">
        <v>243</v>
      </c>
      <c r="H58" s="1">
        <v>44252</v>
      </c>
      <c r="I58" s="1">
        <v>44662.58815309052</v>
      </c>
      <c r="J58" t="s">
        <v>227</v>
      </c>
      <c r="K58" t="s">
        <v>72</v>
      </c>
      <c r="L58" s="1">
        <v>44252</v>
      </c>
      <c r="M58" t="s">
        <v>31</v>
      </c>
      <c r="N58" t="s">
        <v>32</v>
      </c>
      <c r="O58" t="s">
        <v>33</v>
      </c>
      <c r="S58" t="b">
        <v>1</v>
      </c>
      <c r="U58" s="2">
        <f>HYPERLINK("https://sbirkapp.gov.cz/detail/SPPMW7KZSFE5QFSY", "https://sbirkapp.gov.cz/detail/SPPMW7KZSFE5QFSY")</f>
        <v>0</v>
      </c>
      <c r="V58" t="s">
        <v>244</v>
      </c>
      <c r="W58">
        <v>1</v>
      </c>
    </row>
    <row r="59" spans="1:23">
      <c r="A59" t="s">
        <v>23</v>
      </c>
      <c r="B59" t="s">
        <v>24</v>
      </c>
      <c r="C59" t="s">
        <v>25</v>
      </c>
      <c r="D59" t="s">
        <v>23</v>
      </c>
      <c r="E59" t="s">
        <v>245</v>
      </c>
      <c r="F59" t="s">
        <v>27</v>
      </c>
      <c r="G59" t="s">
        <v>246</v>
      </c>
      <c r="H59" s="1">
        <v>41079</v>
      </c>
      <c r="I59" s="1">
        <v>44662.55203896321</v>
      </c>
      <c r="J59" t="s">
        <v>247</v>
      </c>
      <c r="K59" t="s">
        <v>72</v>
      </c>
      <c r="L59" s="1">
        <v>41079</v>
      </c>
      <c r="M59" t="s">
        <v>248</v>
      </c>
      <c r="N59" t="s">
        <v>249</v>
      </c>
      <c r="S59" t="b">
        <v>1</v>
      </c>
      <c r="U59" s="2">
        <f>HYPERLINK("https://sbirkapp.gov.cz/detail/SPPUZYSLZXV6CTA4", "https://sbirkapp.gov.cz/detail/SPPUZYSLZXV6CTA4")</f>
        <v>0</v>
      </c>
      <c r="V59" t="s">
        <v>250</v>
      </c>
      <c r="W59">
        <v>1</v>
      </c>
    </row>
    <row r="60" spans="1:23">
      <c r="A60" t="s">
        <v>23</v>
      </c>
      <c r="B60" t="s">
        <v>24</v>
      </c>
      <c r="C60" t="s">
        <v>25</v>
      </c>
      <c r="D60" t="s">
        <v>23</v>
      </c>
      <c r="E60" t="s">
        <v>251</v>
      </c>
      <c r="F60" t="s">
        <v>27</v>
      </c>
      <c r="G60" t="s">
        <v>243</v>
      </c>
      <c r="H60" s="1">
        <v>42237</v>
      </c>
      <c r="I60" s="1">
        <v>44662.55202749115</v>
      </c>
      <c r="J60" t="s">
        <v>240</v>
      </c>
      <c r="K60" t="s">
        <v>72</v>
      </c>
      <c r="L60" s="1">
        <v>42237</v>
      </c>
      <c r="M60" t="s">
        <v>31</v>
      </c>
      <c r="N60" t="s">
        <v>32</v>
      </c>
      <c r="O60" t="s">
        <v>33</v>
      </c>
      <c r="S60" t="b">
        <v>1</v>
      </c>
      <c r="U60" s="2">
        <f>HYPERLINK("https://sbirkapp.gov.cz/detail/SPPBJ4LUU4WRQSJ2", "https://sbirkapp.gov.cz/detail/SPPBJ4LUU4WRQSJ2")</f>
        <v>0</v>
      </c>
      <c r="V60" t="s">
        <v>252</v>
      </c>
      <c r="W60">
        <v>1</v>
      </c>
    </row>
    <row r="61" spans="1:23">
      <c r="A61" t="s">
        <v>23</v>
      </c>
      <c r="B61" t="s">
        <v>24</v>
      </c>
      <c r="C61" t="s">
        <v>25</v>
      </c>
      <c r="D61" t="s">
        <v>23</v>
      </c>
      <c r="E61" t="s">
        <v>253</v>
      </c>
      <c r="F61" t="s">
        <v>27</v>
      </c>
      <c r="G61" t="s">
        <v>254</v>
      </c>
      <c r="H61" s="1">
        <v>40931</v>
      </c>
      <c r="I61" s="1">
        <v>44662.50795263853</v>
      </c>
      <c r="J61" t="s">
        <v>255</v>
      </c>
      <c r="K61" t="s">
        <v>72</v>
      </c>
      <c r="L61" s="1">
        <v>40931</v>
      </c>
      <c r="M61" t="s">
        <v>256</v>
      </c>
      <c r="N61" t="s">
        <v>257</v>
      </c>
      <c r="S61" t="b">
        <v>1</v>
      </c>
      <c r="U61" s="2">
        <f>HYPERLINK("https://sbirkapp.gov.cz/detail/SPPIMHOOEKFFLX7G", "https://sbirkapp.gov.cz/detail/SPPIMHOOEKFFLX7G")</f>
        <v>0</v>
      </c>
      <c r="V61" t="s">
        <v>258</v>
      </c>
      <c r="W61">
        <v>1</v>
      </c>
    </row>
    <row r="62" spans="1:23">
      <c r="A62" t="s">
        <v>23</v>
      </c>
      <c r="B62" t="s">
        <v>24</v>
      </c>
      <c r="C62" t="s">
        <v>25</v>
      </c>
      <c r="D62" t="s">
        <v>23</v>
      </c>
      <c r="E62" t="s">
        <v>259</v>
      </c>
      <c r="F62" t="s">
        <v>27</v>
      </c>
      <c r="G62" t="s">
        <v>260</v>
      </c>
      <c r="H62" s="1">
        <v>40931</v>
      </c>
      <c r="I62" s="1">
        <v>44662.47441366454</v>
      </c>
      <c r="J62" t="s">
        <v>255</v>
      </c>
      <c r="K62" t="s">
        <v>72</v>
      </c>
      <c r="L62" s="1">
        <v>40931</v>
      </c>
      <c r="M62" t="s">
        <v>234</v>
      </c>
      <c r="N62" t="s">
        <v>235</v>
      </c>
      <c r="Q62" t="s">
        <v>261</v>
      </c>
      <c r="S62" t="b">
        <v>1</v>
      </c>
      <c r="U62" s="2">
        <f>HYPERLINK("https://sbirkapp.gov.cz/detail/SPPDYOUM5NR7RXAY", "https://sbirkapp.gov.cz/detail/SPPDYOUM5NR7RXAY")</f>
        <v>0</v>
      </c>
      <c r="V62" t="s">
        <v>262</v>
      </c>
      <c r="W62">
        <v>1</v>
      </c>
    </row>
    <row r="63" spans="1:23">
      <c r="A63" t="s">
        <v>23</v>
      </c>
      <c r="B63" t="s">
        <v>24</v>
      </c>
      <c r="C63" t="s">
        <v>25</v>
      </c>
      <c r="D63" t="s">
        <v>23</v>
      </c>
      <c r="E63" t="s">
        <v>263</v>
      </c>
      <c r="F63" t="s">
        <v>27</v>
      </c>
      <c r="G63" t="s">
        <v>264</v>
      </c>
      <c r="H63" s="1">
        <v>40931</v>
      </c>
      <c r="I63" s="1">
        <v>44662.47440592645</v>
      </c>
      <c r="J63" t="s">
        <v>255</v>
      </c>
      <c r="K63" t="s">
        <v>72</v>
      </c>
      <c r="L63" s="1">
        <v>40931</v>
      </c>
      <c r="M63" t="s">
        <v>265</v>
      </c>
      <c r="N63" t="s">
        <v>266</v>
      </c>
      <c r="S63" t="b">
        <v>1</v>
      </c>
      <c r="U63" s="2">
        <f>HYPERLINK("https://sbirkapp.gov.cz/detail/SPPV4T5UQ6GHN4OO", "https://sbirkapp.gov.cz/detail/SPPV4T5UQ6GHN4OO")</f>
        <v>0</v>
      </c>
      <c r="V63" t="s">
        <v>267</v>
      </c>
      <c r="W63">
        <v>1</v>
      </c>
    </row>
    <row r="64" spans="1:23">
      <c r="A64" t="s">
        <v>23</v>
      </c>
      <c r="B64" t="s">
        <v>24</v>
      </c>
      <c r="C64" t="s">
        <v>25</v>
      </c>
      <c r="D64" t="s">
        <v>23</v>
      </c>
      <c r="E64" t="s">
        <v>268</v>
      </c>
      <c r="F64" t="s">
        <v>27</v>
      </c>
      <c r="G64" t="s">
        <v>269</v>
      </c>
      <c r="H64" s="1">
        <v>40931</v>
      </c>
      <c r="I64" s="1">
        <v>44662.46812266059</v>
      </c>
      <c r="J64" t="s">
        <v>255</v>
      </c>
      <c r="K64" t="s">
        <v>72</v>
      </c>
      <c r="L64" s="1">
        <v>40931</v>
      </c>
      <c r="M64" t="s">
        <v>37</v>
      </c>
      <c r="N64" t="s">
        <v>38</v>
      </c>
      <c r="O64" t="s">
        <v>39</v>
      </c>
      <c r="S64" t="b">
        <v>1</v>
      </c>
      <c r="U64" s="2">
        <f>HYPERLINK("https://sbirkapp.gov.cz/detail/SPPPIXWFH6IWTXDI", "https://sbirkapp.gov.cz/detail/SPPPIXWFH6IWTXDI")</f>
        <v>0</v>
      </c>
      <c r="V64" t="s">
        <v>270</v>
      </c>
      <c r="W64">
        <v>1</v>
      </c>
    </row>
    <row r="65" spans="1:23">
      <c r="A65" t="s">
        <v>23</v>
      </c>
      <c r="B65" t="s">
        <v>24</v>
      </c>
      <c r="C65" t="s">
        <v>25</v>
      </c>
      <c r="D65" t="s">
        <v>23</v>
      </c>
      <c r="E65" t="s">
        <v>271</v>
      </c>
      <c r="F65" t="s">
        <v>27</v>
      </c>
      <c r="G65" t="s">
        <v>243</v>
      </c>
      <c r="H65" s="1">
        <v>40931</v>
      </c>
      <c r="I65" s="1">
        <v>44662.46392724699</v>
      </c>
      <c r="J65" t="s">
        <v>255</v>
      </c>
      <c r="K65" t="s">
        <v>72</v>
      </c>
      <c r="L65" s="1">
        <v>40931</v>
      </c>
      <c r="M65" t="s">
        <v>31</v>
      </c>
      <c r="N65" t="s">
        <v>32</v>
      </c>
      <c r="O65" t="s">
        <v>33</v>
      </c>
      <c r="S65" t="b">
        <v>1</v>
      </c>
      <c r="U65" s="2">
        <f>HYPERLINK("https://sbirkapp.gov.cz/detail/SPPSQBXINFEX3UDY", "https://sbirkapp.gov.cz/detail/SPPSQBXINFEX3UDY")</f>
        <v>0</v>
      </c>
      <c r="V65" t="s">
        <v>272</v>
      </c>
      <c r="W65">
        <v>1</v>
      </c>
    </row>
    <row r="66" spans="1:23">
      <c r="A66" t="s">
        <v>23</v>
      </c>
      <c r="B66" t="s">
        <v>24</v>
      </c>
      <c r="C66" t="s">
        <v>25</v>
      </c>
      <c r="D66" t="s">
        <v>23</v>
      </c>
      <c r="E66" t="s">
        <v>273</v>
      </c>
      <c r="F66" t="s">
        <v>27</v>
      </c>
      <c r="G66" t="s">
        <v>239</v>
      </c>
      <c r="H66" s="1">
        <v>39955</v>
      </c>
      <c r="I66" s="1">
        <v>44662.46339131295</v>
      </c>
      <c r="J66" t="s">
        <v>274</v>
      </c>
      <c r="K66" t="s">
        <v>72</v>
      </c>
      <c r="L66" s="1">
        <v>39955</v>
      </c>
      <c r="M66" t="s">
        <v>37</v>
      </c>
      <c r="N66" t="s">
        <v>38</v>
      </c>
      <c r="O66" t="s">
        <v>39</v>
      </c>
      <c r="S66" t="b">
        <v>1</v>
      </c>
      <c r="U66" s="2">
        <f>HYPERLINK("https://sbirkapp.gov.cz/detail/SPPHSPEBARH7KH46", "https://sbirkapp.gov.cz/detail/SPPHSPEBARH7KH46")</f>
        <v>0</v>
      </c>
      <c r="V66" t="s">
        <v>275</v>
      </c>
      <c r="W66">
        <v>1</v>
      </c>
    </row>
    <row r="67" spans="1:23">
      <c r="A67" t="s">
        <v>23</v>
      </c>
      <c r="B67" t="s">
        <v>24</v>
      </c>
      <c r="C67" t="s">
        <v>25</v>
      </c>
      <c r="D67" t="s">
        <v>23</v>
      </c>
      <c r="E67" t="s">
        <v>276</v>
      </c>
      <c r="F67" t="s">
        <v>27</v>
      </c>
      <c r="G67" t="s">
        <v>239</v>
      </c>
      <c r="H67" s="1">
        <v>39420</v>
      </c>
      <c r="I67" s="1">
        <v>44662.45237182447</v>
      </c>
      <c r="J67" t="s">
        <v>277</v>
      </c>
      <c r="K67" t="s">
        <v>72</v>
      </c>
      <c r="L67" s="1">
        <v>39420</v>
      </c>
      <c r="M67" t="s">
        <v>37</v>
      </c>
      <c r="N67" t="s">
        <v>38</v>
      </c>
      <c r="O67" t="s">
        <v>39</v>
      </c>
      <c r="S67" t="b">
        <v>1</v>
      </c>
      <c r="U67" s="2">
        <f>HYPERLINK("https://sbirkapp.gov.cz/detail/SPPPGOK6LPLPVPAI", "https://sbirkapp.gov.cz/detail/SPPPGOK6LPLPVPAI")</f>
        <v>0</v>
      </c>
      <c r="V67" t="s">
        <v>278</v>
      </c>
      <c r="W67">
        <v>1</v>
      </c>
    </row>
    <row r="68" spans="1:23">
      <c r="A68" t="s">
        <v>23</v>
      </c>
      <c r="B68" t="s">
        <v>24</v>
      </c>
      <c r="C68" t="s">
        <v>25</v>
      </c>
      <c r="D68" t="s">
        <v>23</v>
      </c>
      <c r="E68" t="s">
        <v>279</v>
      </c>
      <c r="F68" t="s">
        <v>27</v>
      </c>
      <c r="G68" t="s">
        <v>280</v>
      </c>
      <c r="H68" s="1">
        <v>39955</v>
      </c>
      <c r="I68" s="1">
        <v>44662.45234257873</v>
      </c>
      <c r="J68" t="s">
        <v>274</v>
      </c>
      <c r="K68" t="s">
        <v>72</v>
      </c>
      <c r="L68" s="1">
        <v>39955</v>
      </c>
      <c r="M68" t="s">
        <v>31</v>
      </c>
      <c r="N68" t="s">
        <v>32</v>
      </c>
      <c r="O68" t="s">
        <v>33</v>
      </c>
      <c r="S68" t="b">
        <v>1</v>
      </c>
      <c r="U68" s="2">
        <f>HYPERLINK("https://sbirkapp.gov.cz/detail/SPP5YJYUEIYOQJOS", "https://sbirkapp.gov.cz/detail/SPP5YJYUEIYOQJOS")</f>
        <v>0</v>
      </c>
      <c r="V68" t="s">
        <v>281</v>
      </c>
      <c r="W68">
        <v>1</v>
      </c>
    </row>
    <row r="69" spans="1:23">
      <c r="A69" t="s">
        <v>23</v>
      </c>
      <c r="B69" t="s">
        <v>24</v>
      </c>
      <c r="C69" t="s">
        <v>25</v>
      </c>
      <c r="D69" t="s">
        <v>23</v>
      </c>
      <c r="E69" t="s">
        <v>282</v>
      </c>
      <c r="F69" t="s">
        <v>27</v>
      </c>
      <c r="G69" t="s">
        <v>28</v>
      </c>
      <c r="H69" s="1">
        <v>39420</v>
      </c>
      <c r="I69" s="1">
        <v>44662.41562688198</v>
      </c>
      <c r="J69" t="s">
        <v>277</v>
      </c>
      <c r="K69" t="s">
        <v>72</v>
      </c>
      <c r="L69" s="1">
        <v>39420</v>
      </c>
      <c r="M69" t="s">
        <v>31</v>
      </c>
      <c r="N69" t="s">
        <v>32</v>
      </c>
      <c r="O69" t="s">
        <v>33</v>
      </c>
      <c r="S69" t="b">
        <v>1</v>
      </c>
      <c r="U69" s="2">
        <f>HYPERLINK("https://sbirkapp.gov.cz/detail/SPPQFU2HALUOGGC4", "https://sbirkapp.gov.cz/detail/SPPQFU2HALUOGGC4")</f>
        <v>0</v>
      </c>
      <c r="V69" t="s">
        <v>283</v>
      </c>
      <c r="W69">
        <v>1</v>
      </c>
    </row>
    <row r="70" spans="1:23">
      <c r="A70" t="s">
        <v>23</v>
      </c>
      <c r="B70" t="s">
        <v>24</v>
      </c>
      <c r="C70" t="s">
        <v>25</v>
      </c>
      <c r="D70" t="s">
        <v>23</v>
      </c>
      <c r="E70" t="s">
        <v>284</v>
      </c>
      <c r="F70" t="s">
        <v>27</v>
      </c>
      <c r="G70" t="s">
        <v>285</v>
      </c>
      <c r="H70" s="1">
        <v>38985</v>
      </c>
      <c r="I70" s="1">
        <v>44662.40934481651</v>
      </c>
      <c r="J70" t="s">
        <v>286</v>
      </c>
      <c r="K70" t="s">
        <v>72</v>
      </c>
      <c r="L70" s="1">
        <v>38985</v>
      </c>
      <c r="M70" t="s">
        <v>287</v>
      </c>
      <c r="N70" t="s">
        <v>288</v>
      </c>
      <c r="S70" t="b">
        <v>1</v>
      </c>
      <c r="U70" s="2">
        <f>HYPERLINK("https://sbirkapp.gov.cz/detail/SPPR7ZIJUAV5DJ5G", "https://sbirkapp.gov.cz/detail/SPPR7ZIJUAV5DJ5G")</f>
        <v>0</v>
      </c>
      <c r="V70" t="s">
        <v>289</v>
      </c>
      <c r="W70">
        <v>1</v>
      </c>
    </row>
    <row r="71" spans="1:23">
      <c r="A71" t="s">
        <v>23</v>
      </c>
      <c r="B71" t="s">
        <v>24</v>
      </c>
      <c r="C71" t="s">
        <v>25</v>
      </c>
      <c r="D71" t="s">
        <v>23</v>
      </c>
      <c r="E71" t="s">
        <v>290</v>
      </c>
      <c r="F71" t="s">
        <v>27</v>
      </c>
      <c r="G71" t="s">
        <v>291</v>
      </c>
      <c r="H71" s="1">
        <v>38985</v>
      </c>
      <c r="I71" s="1">
        <v>44662.3982803109</v>
      </c>
      <c r="J71" t="s">
        <v>286</v>
      </c>
      <c r="K71" t="s">
        <v>72</v>
      </c>
      <c r="L71" s="1">
        <v>38985</v>
      </c>
      <c r="M71" t="s">
        <v>31</v>
      </c>
      <c r="N71" t="s">
        <v>32</v>
      </c>
      <c r="Q71" t="s">
        <v>292</v>
      </c>
      <c r="S71" t="b">
        <v>1</v>
      </c>
      <c r="U71" s="2">
        <f>HYPERLINK("https://sbirkapp.gov.cz/detail/SPPEOQLYOGZG7PJM", "https://sbirkapp.gov.cz/detail/SPPEOQLYOGZG7PJM")</f>
        <v>0</v>
      </c>
      <c r="V71" t="s">
        <v>293</v>
      </c>
      <c r="W71">
        <v>1</v>
      </c>
    </row>
    <row r="72" spans="1:23">
      <c r="A72" t="s">
        <v>23</v>
      </c>
      <c r="B72" t="s">
        <v>24</v>
      </c>
      <c r="C72" t="s">
        <v>25</v>
      </c>
      <c r="D72" t="s">
        <v>23</v>
      </c>
      <c r="E72" t="s">
        <v>294</v>
      </c>
      <c r="F72" t="s">
        <v>27</v>
      </c>
      <c r="G72" t="s">
        <v>295</v>
      </c>
      <c r="H72" s="1">
        <v>38985</v>
      </c>
      <c r="I72" s="1">
        <v>44662.39826523742</v>
      </c>
      <c r="J72" t="s">
        <v>286</v>
      </c>
      <c r="K72" t="s">
        <v>72</v>
      </c>
      <c r="L72" s="1">
        <v>38985</v>
      </c>
      <c r="M72" t="s">
        <v>37</v>
      </c>
      <c r="N72" t="s">
        <v>38</v>
      </c>
      <c r="Q72" t="s">
        <v>296</v>
      </c>
      <c r="S72" t="b">
        <v>1</v>
      </c>
      <c r="U72" s="2">
        <f>HYPERLINK("https://sbirkapp.gov.cz/detail/SPPIMY6MFDB2SX2E", "https://sbirkapp.gov.cz/detail/SPPIMY6MFDB2SX2E")</f>
        <v>0</v>
      </c>
      <c r="V72" t="s">
        <v>297</v>
      </c>
      <c r="W72">
        <v>1</v>
      </c>
    </row>
    <row r="73" spans="1:23">
      <c r="A73" t="s">
        <v>23</v>
      </c>
      <c r="B73" t="s">
        <v>24</v>
      </c>
      <c r="C73" t="s">
        <v>25</v>
      </c>
      <c r="D73" t="s">
        <v>23</v>
      </c>
      <c r="E73" t="s">
        <v>298</v>
      </c>
      <c r="F73" t="s">
        <v>47</v>
      </c>
      <c r="G73" t="s">
        <v>299</v>
      </c>
      <c r="H73" s="1">
        <v>42426</v>
      </c>
      <c r="I73" s="1">
        <v>44659.49696859586</v>
      </c>
      <c r="J73" t="s">
        <v>300</v>
      </c>
      <c r="K73" t="s">
        <v>72</v>
      </c>
      <c r="L73" s="1">
        <v>42426</v>
      </c>
      <c r="M73" t="s">
        <v>50</v>
      </c>
      <c r="N73" t="s">
        <v>51</v>
      </c>
      <c r="Q73" t="s">
        <v>301</v>
      </c>
      <c r="S73" t="b">
        <v>1</v>
      </c>
      <c r="U73" s="2">
        <f>HYPERLINK("https://sbirkapp.gov.cz/detail/SPPPQUBH6YJ72RV4", "https://sbirkapp.gov.cz/detail/SPPPQUBH6YJ72RV4")</f>
        <v>0</v>
      </c>
      <c r="V73" t="s">
        <v>302</v>
      </c>
      <c r="W7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2026-04-23T22:30:36Z</dcterms:created>
  <dcterms:modified xsi:type="dcterms:W3CDTF">2026-04-23T22:30:36Z</dcterms:modified>
</cp:coreProperties>
</file>