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<sst xmlns="http://schemas.openxmlformats.org/spreadsheetml/2006/main" count="927" uniqueCount="375">
  <si>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</si>
  <si>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</si>
  <si>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</si>
  <si>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</si>
  <si>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</si>
  <si>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</si>
  <si>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</si>
  <si>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</si>
  <si>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</si>
  <si>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</si>
  <si>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</si>
  <si>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</si>
  <si>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</si>
  <si>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</si>
  <si>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</si>
  <si>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</si>
  <si>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</si>
  <si>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</si>
  <si>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</si>
  <si>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</si>
  <si>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</si>
  <si>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</si>
  <si>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</si>
  <si>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Statutární město Zlín</t>
  </si>
  <si>
    <t>00283924</t>
  </si>
  <si>
    <t>5ttb7bs</t>
  </si>
  <si>
    <t>Zlínský kraj</t>
  </si>
  <si>
    <t>5/2026</t>
  </si>
  <si>
    <t>Obecně závazná vyhláška</t>
  </si>
  <si>
    <t>kterou se mění obecně závazná vyhláška č. 2/2024, kterou se stanovují případy vymezení kratší nebo žádné doby nočního klidu</t>
  </si>
  <si>
    <t>2026-07-07</t>
  </si>
  <si>
    <t>Běžný</t>
  </si>
  <si>
    <t>noční klid</t>
  </si>
  <si>
    <t>zákon č. 251/2016 Sb., o některých přestupcích - § 5 odst. 7</t>
  </si>
  <si>
    <t>2/2024: kterou se stanovují případy vymezení kratší nebo žádné doby nočního klidu</t>
  </si>
  <si>
    <t>1719457219</t>
  </si>
  <si>
    <t>4/2026</t>
  </si>
  <si>
    <t>Nařízení</t>
  </si>
  <si>
    <t>kterým se mění nařízení č. 3/2024, kterým se vydává tržní řád</t>
  </si>
  <si>
    <t>2026-05-29</t>
  </si>
  <si>
    <t>regulace prodeje zboží a nabízení služeb - tržní řád</t>
  </si>
  <si>
    <t xml:space="preserve">zákon č. 455/1991 Sb., živnostenský zákon - § 18 odst. 1 </t>
  </si>
  <si>
    <t>3/2024: kterým se vydává tržní řád</t>
  </si>
  <si>
    <t>1697512638</t>
  </si>
  <si>
    <t>3/2026</t>
  </si>
  <si>
    <t>2026-04-24</t>
  </si>
  <si>
    <t>1677516858</t>
  </si>
  <si>
    <t>2/2026</t>
  </si>
  <si>
    <t>kterým se zakazuje reklama šířená na veřejně přístupných místech mimo provozovnu</t>
  </si>
  <si>
    <t>2026-04-01</t>
  </si>
  <si>
    <t>reklama na veřejných místech</t>
  </si>
  <si>
    <t>zákon č. 40/1995 Sb., o regulaci reklamy - § 2 odst. 1 písm. d) a odst. 5</t>
  </si>
  <si>
    <t>1665285659</t>
  </si>
  <si>
    <t>1/2026</t>
  </si>
  <si>
    <t>o zákazu konzumace alkoholických nápojů na některých veřejných prostranstvích</t>
  </si>
  <si>
    <t>2026-02-26</t>
  </si>
  <si>
    <t>veřejný pořádek - konzumace alkoholu</t>
  </si>
  <si>
    <t>zákon č. 128/2000 Sb., o obcích - § 10 písm. a) - konzumace alkoholu</t>
  </si>
  <si>
    <t>2/2011: o zákazu konzumace alkoholických nápojů na některých veřejných prostranstvích; 6/2012: kterou se mění obecně závazná vyhláška č. 2/2011 o zákazu konzumace alkoholických nápojů na některých veřejných prostranstvích; 6/2013: kterou se mění obecně závazná vyhláška č. 2/2011 o zákazu konzumace alkoholických nápojů na některých veřejných prostranstvích; 1/2016: kterou se mění obecně závazná vyhláška č. 2/2011 o zákazu konzumace alkoholických nápojů na některých veřejných prostranstvích; 6/2017: kterou se mění obecně závazná vyhláška č. 2/2011 o zákazu konzumace alkoholických nápojů na některých veřejných prostranstvích; 5/2022: kterou se mění obecně závazná vyhláška č. 2/2011 o zákazu konzumace alkoholických nápojů na některých veřejných prostranstvích; 10/2023: kterou se mění obecně závazná vyhláška č. 2/2011 o zákazu konzumace alkoholických nápojů na některých veřejných prostranstvích</t>
  </si>
  <si>
    <t>1649015212</t>
  </si>
  <si>
    <t>5/2025</t>
  </si>
  <si>
    <t>kterou se mění obecně závazná vyhláška č. 9/2024 o školských obvodech základních a mateřských škol</t>
  </si>
  <si>
    <t>2026-01-01</t>
  </si>
  <si>
    <t>školské obvody - mateřské školy</t>
  </si>
  <si>
    <t>zákon č. 561/2004 Sb., školský zákon - § 179 odst. 3 a § 178 odst. 2 písm. b)</t>
  </si>
  <si>
    <t>9/2024: o školských obvodech základních a mateřských škol</t>
  </si>
  <si>
    <t>1625418263</t>
  </si>
  <si>
    <t>4/2025</t>
  </si>
  <si>
    <t>2025-04-18</t>
  </si>
  <si>
    <t>3/2026: kterou se mění obecně závazná vyhláška č. 2/2024, kterou se stanovují případy vymezení kratší nebo žádné doby nočního klidu</t>
  </si>
  <si>
    <t>1504350775</t>
  </si>
  <si>
    <t>3/2025</t>
  </si>
  <si>
    <t>2025-03-08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</si>
  <si>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</si>
  <si>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</si>
  <si>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1483611059</t>
  </si>
  <si>
    <t>2/2025</t>
  </si>
  <si>
    <t>o místním poplatku za užívání veřejného prostranství</t>
  </si>
  <si>
    <t>2025-03-01</t>
  </si>
  <si>
    <t>místní poplatek za užívání veřejného prostranství</t>
  </si>
  <si>
    <t>zákon č. 565/1990 Sb., o místních poplatcích - § 14 - za užívání veřejného prostranství</t>
  </si>
  <si>
    <t>3/2021: o místním poplatku za užívání veřejného prostranství; 14/2021: kterou se mění obecně závazná vyhláška č. 3/2021 o místním poplatku za užívání veřejného prostranství; 3/2023: kterou se mění obecně závazná vyhláška č. 3/2021 o místním poplatku za užívání veřejného prostranství</t>
  </si>
  <si>
    <t>1480351174</t>
  </si>
  <si>
    <t>1/2025</t>
  </si>
  <si>
    <t>o vymezení úseků místních komunikací a chodníků, na nichž se pro jejich malý dopravní význam nezajišťuje sjízdnost a schůdnost odstraňováním sněhu a náledí, a o stanovení rozsahu, způsobu a lhůt odstraňování závad ve schůdnosti chodníků, místních komunikací a průjezdních úseků silnic</t>
  </si>
  <si>
    <t>2025-01-25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</si>
  <si>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</si>
  <si>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</si>
  <si>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1462946397</t>
  </si>
  <si>
    <t>17/2005</t>
  </si>
  <si>
    <t>kterou se mění obecně závazná vyhláška č. 4/V/2004 o zabezpečení místních záležitostí veřejného pořádku</t>
  </si>
  <si>
    <t>2005-09-13</t>
  </si>
  <si>
    <t>Dle přechodného ustanovení</t>
  </si>
  <si>
    <t>veřejný pořádek - jiné</t>
  </si>
  <si>
    <t>zákon č. 128/2000 Sb., o obcích - § 10 písm. a) - jiné</t>
  </si>
  <si>
    <t>4/2004: o zabezpečení místních záležitostí veřejného pořádku</t>
  </si>
  <si>
    <t>1456572266</t>
  </si>
  <si>
    <t>4/2004</t>
  </si>
  <si>
    <t>o zabezpečení místních záležitostí veřejného pořádku</t>
  </si>
  <si>
    <t>2004-06-18</t>
  </si>
  <si>
    <t>veřejný pořádek - jiné; veřejný pořádek - prostituce; veřejný pořádek - žebrání; veřejný pořádek - pyrotechnika; veřejný pořádek - podmínky pro pořádání veřejně přístupných akcí</t>
  </si>
  <si>
    <t>zákon č. 128/2000 Sb., o obcích - § 10 písm. a) - jiné; zákon č. 128/2000 Sb., o obcích - § 10 písm. a) - prostituce; zákon č. 128/2000 Sb., o obcích - § 10 písm. a) - žebrání; zákon č. 128/2000 Sb., o obcích - § 10 písm. a) - pyrotechnika; zákon č. 128/2000 Sb., o obcích - § 10 písm. b) - podmínky pro pořádání veřejně přístupných akcí</t>
  </si>
  <si>
    <t>17/2005: kterou se mění obecně závazná vyhláška č. 4/V/2004 o zabezpečení místních záležitostí veřejného pořádku</t>
  </si>
  <si>
    <t>1456559853</t>
  </si>
  <si>
    <t>15/2006</t>
  </si>
  <si>
    <t>kterou se mění obecně závazná vyhláška č. 8/2005 o požadavcích pro umísťování informačních, reklamních a propagačních zařízení</t>
  </si>
  <si>
    <t>2006-09-21</t>
  </si>
  <si>
    <t>jiná</t>
  </si>
  <si>
    <t xml:space="preserve">ústavní zákon č. 1/1993 Sb., Ústava České republiky - čl. 104 odst. 3 </t>
  </si>
  <si>
    <t>8/2005: o požadavcích pro umísťování informačních, reklamních a propagačních zařízení</t>
  </si>
  <si>
    <t>1456559785</t>
  </si>
  <si>
    <t>8/2005</t>
  </si>
  <si>
    <t>o požadavcích pro umísťování informačních, reklamních a propagačních zařízení</t>
  </si>
  <si>
    <t>2005-06-08</t>
  </si>
  <si>
    <t>15/2006: kterou se mění obecně závazná vyhláška č. 8/2005 o požadavcích pro umísťování informačních, reklamních a propagačních zařízení</t>
  </si>
  <si>
    <t>1456559784</t>
  </si>
  <si>
    <t>12/2005</t>
  </si>
  <si>
    <t>o podmínkách k zabezpečení požární ochrany při akcích, kterých se účastní větší počet osob</t>
  </si>
  <si>
    <t>2005-08-01</t>
  </si>
  <si>
    <t>požární ochrana - podmínky při akcích</t>
  </si>
  <si>
    <t>zákon č. 133/1985 Sb., o požární ochraně - § 29 odst. 1 písm. o) bod 2</t>
  </si>
  <si>
    <t>1456559748</t>
  </si>
  <si>
    <t>6/2017</t>
  </si>
  <si>
    <t>kterou se mění obecně závazná vyhláška č. 2/2011 o zákazu konzumace alkoholických nápojů na některých veřejných prostranstvích</t>
  </si>
  <si>
    <t>2017-08-10</t>
  </si>
  <si>
    <t>2/2011: o zákazu konzumace alkoholických nápojů na některých veřejných prostranstvích</t>
  </si>
  <si>
    <t>1/2026: o zákazu konzumace alkoholických nápojů na některých veřejných prostranstvích</t>
  </si>
  <si>
    <t>1456548965</t>
  </si>
  <si>
    <t>1/2016</t>
  </si>
  <si>
    <t>2016-04-16</t>
  </si>
  <si>
    <t>1456549056</t>
  </si>
  <si>
    <t>6/2012</t>
  </si>
  <si>
    <t>2012-12-14</t>
  </si>
  <si>
    <t>1456537037</t>
  </si>
  <si>
    <t>6/2013</t>
  </si>
  <si>
    <t>2013-03-30</t>
  </si>
  <si>
    <t>1456537103</t>
  </si>
  <si>
    <t>2/2011</t>
  </si>
  <si>
    <t>2011-07-15</t>
  </si>
  <si>
    <t>6/2012: kterou se mění obecně závazná vyhláška č. 2/2011 o zákazu konzumace alkoholických nápojů na některých veřejných prostranstvích; 6/2013: kterou se mění obecně závazná vyhláška č. 2/2011 o zákazu konzumace alkoholických nápojů na některých veřejných prostranstvích; 1/2016: kterou se mění obecně závazná vyhláška č. 2/2011 o zákazu konzumace alkoholických nápojů na některých veřejných prostranstvích; 6/2017: kterou se mění obecně závazná vyhláška č. 2/2011 o zákazu konzumace alkoholických nápojů na některých veřejných prostranstvích; 5/2022: kterou se mění obecně závazná vyhláška č. 2/2011 o zákazu konzumace alkoholických nápojů na některých veřejných prostranstvích; 10/2023: kterou se mění obecně závazná vyhláška č. 2/2011 o zákazu konzumace alkoholických nápojů na některých veřejných prostranstvích</t>
  </si>
  <si>
    <t>1456395135</t>
  </si>
  <si>
    <t>5/2016</t>
  </si>
  <si>
    <t>kterou se mění obecně závazná vyhláška č. 5/2012 o regulaci provozní doby hostinských, zábavních a smíšených provozoven</t>
  </si>
  <si>
    <t>2016-07-23</t>
  </si>
  <si>
    <t>veřejný pořádek - provozní doba hostinských zařízení; veřejný pořádek - podmínky pro pořádání veřejně přístupných akcí</t>
  </si>
  <si>
    <t>zákon č. 128/2000 Sb., o obcích - § 10 písm. a) - provozní doba hostinských zařízení; zákon č. 128/2000 Sb., o obcích - § 10 písm. b) - podmínky pro pořádání veřejně přístupných akcí</t>
  </si>
  <si>
    <t>5/2012: o regulaci provozní doby hostinských, zábavních a smíšených provozoven</t>
  </si>
  <si>
    <t>1456395277</t>
  </si>
  <si>
    <t>3/2014</t>
  </si>
  <si>
    <t>2014-10-07</t>
  </si>
  <si>
    <t>1456368293</t>
  </si>
  <si>
    <t>11/2013</t>
  </si>
  <si>
    <t>2013-07-19</t>
  </si>
  <si>
    <t>1456368291</t>
  </si>
  <si>
    <t>8/2013</t>
  </si>
  <si>
    <t>2013-06-14</t>
  </si>
  <si>
    <t>1456368389</t>
  </si>
  <si>
    <t>7/2012</t>
  </si>
  <si>
    <t>2012-12-19</t>
  </si>
  <si>
    <t>1456341311</t>
  </si>
  <si>
    <t>5/2012</t>
  </si>
  <si>
    <t>o regulaci provozní doby hostinských, zábavních a smíšených provozoven</t>
  </si>
  <si>
    <t>2012-07-13</t>
  </si>
  <si>
    <t>7/2012: kterou se mění obecně závazná vyhláška č. 5/2012 o regulaci provozní doby hostinských, zábavních a smíšených provozoven; 8/2013: kterou se mění obecně závazná vyhláška č. 5/2012 o regulaci provozní doby hostinských, zábavních a smíšených provozoven; 11/2013: kterou se mění obecně závazná vyhláška č. 5/2012 o regulaci provozní doby hostinských, zábavních a smíšených provozoven; 3/2014: kterou se mění obecně závazná vyhláška č. 5/2012 o regulaci provozní doby hostinských, zábavních a smíšených provozoven; 5/2016: kterou se mění obecně závazná vyhláška č. 5/2012 o regulaci provozní doby hostinských, zábavních a smíšených provozoven</t>
  </si>
  <si>
    <t>1456318416</t>
  </si>
  <si>
    <t>1/2013</t>
  </si>
  <si>
    <t>o ochraně veřejné zeleně</t>
  </si>
  <si>
    <t>2013-03-16</t>
  </si>
  <si>
    <t>veřejný pořádek - údržba a ochrana veřejné zeleně</t>
  </si>
  <si>
    <t>zákon č. 128/2000 Sb., o obcích - § 10 písm. c) - údržba a ochrana veřejné zeleně</t>
  </si>
  <si>
    <t>1456318512</t>
  </si>
  <si>
    <t>2/2013</t>
  </si>
  <si>
    <t>VÝMAZ</t>
  </si>
  <si>
    <t>-</t>
  </si>
  <si>
    <t>1455766136</t>
  </si>
  <si>
    <t>1/2014</t>
  </si>
  <si>
    <t>kterou se mění obecně závazná vyhláška č. 2/2013 o podmínkách užívání dětských hřišť a sportovišť v majetku statutárního města Zlína</t>
  </si>
  <si>
    <t>2014-04-25</t>
  </si>
  <si>
    <t>zákon č. 128/2000 Sb., o obcích - § 10 písm. c) - jiné</t>
  </si>
  <si>
    <t>1455766141</t>
  </si>
  <si>
    <t>7/2013</t>
  </si>
  <si>
    <t>kterou se vydává požární řád</t>
  </si>
  <si>
    <t>požární ochrana - požární řád</t>
  </si>
  <si>
    <t>zákon č. 133/1985 Sb., o požární ochraně - § 29 odst. 1 písm. o) bod 1</t>
  </si>
  <si>
    <t>1455745808</t>
  </si>
  <si>
    <t>6/2019</t>
  </si>
  <si>
    <t>o používání pyrotechnických výrobků</t>
  </si>
  <si>
    <t>2019-08-02</t>
  </si>
  <si>
    <t>veřejný pořádek - pyrotechnika</t>
  </si>
  <si>
    <t>zákon č. 128/2000 Sb., o obcích - § 10 písm. a) - pyrotechnika</t>
  </si>
  <si>
    <t>11/2023: kterou se mění obecně závazná vyhláška č. 6/2019 o používání pyrotechnických výrobků</t>
  </si>
  <si>
    <t>1455745773</t>
  </si>
  <si>
    <t>5/2020</t>
  </si>
  <si>
    <t>kterou se mění obecně závazná vyhláška č. 8/2019 o pravidlech pohybu psů na veřejných prostranstvích</t>
  </si>
  <si>
    <t>2020-07-11</t>
  </si>
  <si>
    <t>pohyb psů</t>
  </si>
  <si>
    <t>zákon č. 246/1992 Sb., na ochranu zvířat proti týrání - § 24 odst. 2</t>
  </si>
  <si>
    <t>8/2019: o pravidlech pohybu psů na veřejných prostranstvích</t>
  </si>
  <si>
    <t>1455726018</t>
  </si>
  <si>
    <t>8/2019</t>
  </si>
  <si>
    <t>o pravidlech pohybu psů na veřejných prostranstvích</t>
  </si>
  <si>
    <t>2019-11-27</t>
  </si>
  <si>
    <t>5/2020: kterou se mění obecně závazná vyhláška č. 8/2019 o pravidlech pohybu psů na veřejných prostranstvích</t>
  </si>
  <si>
    <t>1455726017</t>
  </si>
  <si>
    <t>3/2020</t>
  </si>
  <si>
    <t>o vyhlášení záměru zadat zpracování lesních hospodářských osnov</t>
  </si>
  <si>
    <t>2020-06-20</t>
  </si>
  <si>
    <t>lesní hospodářské osnovy</t>
  </si>
  <si>
    <t>zákon č. 289/1995 Sb., lesní zákon - § 25 odst. 2</t>
  </si>
  <si>
    <t>1455627955</t>
  </si>
  <si>
    <t>14/2021</t>
  </si>
  <si>
    <t>kterou se mění obecně závazná vyhláška č. 3/2021 o místním poplatku za užívání veřejného prostranství</t>
  </si>
  <si>
    <t>2021-12-30</t>
  </si>
  <si>
    <t>3/2021: o místním poplatku za užívání veřejného prostranství</t>
  </si>
  <si>
    <t>2/2025: o místním poplatku za užívání veřejného prostranství</t>
  </si>
  <si>
    <t>1455487478</t>
  </si>
  <si>
    <t>3/2021</t>
  </si>
  <si>
    <t>2021-07-01</t>
  </si>
  <si>
    <t>14/2021: kterou se mění obecně závazná vyhláška č. 3/2021 o místním poplatku za užívání veřejného prostranství; 3/2023: kterou se mění obecně závazná vyhláška č. 3/2021 o místním poplatku za užívání veřejného prostranství</t>
  </si>
  <si>
    <t>1454796492</t>
  </si>
  <si>
    <t>6/2021</t>
  </si>
  <si>
    <t>o pouličních uměleckých produkcích</t>
  </si>
  <si>
    <t>2021-07-24</t>
  </si>
  <si>
    <t>veřejný pořádek - pouliční produkce (busking)</t>
  </si>
  <si>
    <t>zákon č. 128/2000 Sb., o obcích - § 10 písm. a) - pouliční produkce</t>
  </si>
  <si>
    <t>1453964193</t>
  </si>
  <si>
    <t>11/2021</t>
  </si>
  <si>
    <t>kterou se stanovuje obecní systém odpadového hospodářství a podmínky pro spalování suchého rostlinného materiálu v otevřených ohništích (vyhláška o odpadech)</t>
  </si>
  <si>
    <t>2022-01-01</t>
  </si>
  <si>
    <t>systém odpadového hospodářství; ochrana ovzduší - spalování suchého rostlinného materiálu</t>
  </si>
  <si>
    <t xml:space="preserve">zákon č. 541/2020 Sb., o odpadech - § 59 odst. 4; zákon č. 201/2012 Sb., o ochraně ovzduší - § 16 odst. 5 </t>
  </si>
  <si>
    <t>1453953606</t>
  </si>
  <si>
    <t>12/2021</t>
  </si>
  <si>
    <t xml:space="preserve">o místním poplatku za obecní systém odpadového hospodářství </t>
  </si>
  <si>
    <t>místní poplatek za obecní systém odpadového hospodářství</t>
  </si>
  <si>
    <t>zákon č. 565/1990 Sb., o místních poplatcích - § 14 - za obecní systém odpadového hospodářství</t>
  </si>
  <si>
    <t>1453742730</t>
  </si>
  <si>
    <t>10/2024</t>
  </si>
  <si>
    <t>o zřízení Městské police Zlín</t>
  </si>
  <si>
    <t>2024-12-31</t>
  </si>
  <si>
    <t>obecní policie</t>
  </si>
  <si>
    <t xml:space="preserve">zákon č. 553/1991 Sb., o obecní policii - § 1 odst. 1 </t>
  </si>
  <si>
    <t>10/1992: o zřízení Městské policie Zlín</t>
  </si>
  <si>
    <t>1453317402</t>
  </si>
  <si>
    <t>9/2024</t>
  </si>
  <si>
    <t>o školských obvodech základních a mateřských škol</t>
  </si>
  <si>
    <t>2024-12-25</t>
  </si>
  <si>
    <t>školské obvody - základní školy; školské obvody - mateřské školy</t>
  </si>
  <si>
    <t>zákon č. 561/2004 Sb., školský zákon - § 178 odst. 2 písm. b); zákon č. 561/2004 Sb., školský zákon - § 179 odst. 3 a § 178 odst. 2 písm. b)</t>
  </si>
  <si>
    <t>1/2022: kterou se mění obecně závazná vyhláška č. 8/2016 o školských obvodech základních a mateřských škol; 1/2023: kterou se mění obecně závazná vyhláška č. 8/2016 o školských obvodech základních a mateřských škol; 6/2023: kterou se mění obecně závazná vyhláška č. 8/2016 o školských obvodech základních a mateřských škol</t>
  </si>
  <si>
    <t>5/2025: kterou se mění obecně závazná vyhláška č. 9/2024 o školských obvodech základních a mateřských škol</t>
  </si>
  <si>
    <t>1450751379</t>
  </si>
  <si>
    <t>8/2024</t>
  </si>
  <si>
    <t>o stanovení místních koeficientů pro výpočet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</si>
  <si>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</si>
  <si>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</si>
  <si>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2; zákon č. 338/1992 Sb., o dani z nemovitých věcí - § 12 odst. 1 písm. a) bod 4</t>
  </si>
  <si>
    <t>5/2024: o stanovení místních koeficientů pro výpočet daně z nemovitých věcí</t>
  </si>
  <si>
    <t>1414859022</t>
  </si>
  <si>
    <t>7/2024</t>
  </si>
  <si>
    <t>o vymezení oblastí, ve kterých lze místní komunikace nebo jejich určené úseky užít ke stání silničního motorového vozidla za cenu sjednanou v souladu s cenovými předpisy</t>
  </si>
  <si>
    <t>2024-09-26</t>
  </si>
  <si>
    <t xml:space="preserve">pozemní komunikace - zpoplatnění stání a odstavení </t>
  </si>
  <si>
    <t xml:space="preserve">zákon č. 13/1997 Sb., o pozemních komunikacích - § 23 odst. 1 </t>
  </si>
  <si>
    <t>1410688981</t>
  </si>
  <si>
    <t>6/2024</t>
  </si>
  <si>
    <t>2024-07-26</t>
  </si>
  <si>
    <t>regulace prodeje zboží a nabízení služeb - tržní řád; regulace prodeje zboží nebo poskytování služeb v energetických odvětvích; regulace podomního a pochůzkového prodeje a nabízení služeb</t>
  </si>
  <si>
    <t xml:space="preserve">zákon č. 455/1991 Sb., živnostenský zákon - § 18 odst. 1 ; zákon č. 458/2000 Sb., energetický zákon - § 11p; zákon č. 455/1991 Sb., živnostenský zákon - § 18 odst. 4 </t>
  </si>
  <si>
    <t>3/2025: kterým se mění nařízení č. 3/2024, kterým se vydává tržní řád</t>
  </si>
  <si>
    <t>1384726636</t>
  </si>
  <si>
    <t>5/2024</t>
  </si>
  <si>
    <t>5/2023: o stanovení koeficientů pro výpočet daně z nemovitých věcí</t>
  </si>
  <si>
    <t>8/2024: o stanovení místních koeficientů pro výpočet daně z nemovitých věcí</t>
  </si>
  <si>
    <t>1382508062</t>
  </si>
  <si>
    <t>4/2024</t>
  </si>
  <si>
    <t>o určení míst, na kterých mohou být provozovány hazardní hry</t>
  </si>
  <si>
    <t>2024-05-14</t>
  </si>
  <si>
    <t>hazardní hry</t>
  </si>
  <si>
    <t>zákon č. 186/2016 Sb., o hazardních hrách - § 12 odst. 1</t>
  </si>
  <si>
    <t>1351446969</t>
  </si>
  <si>
    <t>3/2024</t>
  </si>
  <si>
    <t>kterým se vydává tržní řád</t>
  </si>
  <si>
    <t>2024-04-20</t>
  </si>
  <si>
    <t>7/2022: kterým se mění nařízení č. 5/2017, kterým se vydává tržní řád; 4/2023: kterým se mění nařízení č. 5/2017, kterým se vydává tržní řád; 12/2023: kterým se mění nařízení č. 5/2017, kterým se vydává tržní řád</t>
  </si>
  <si>
    <t>6/2024: kterým se mění nařízení č. 3/2024, kterým se vydává tržní řád; 6/2024: kterým se mění nařízení č. 3/2024, kterým se vydává tržní řád; 3/2025: kterým se mění nařízení č. 3/2024, kterým se vydává tržní řád; 3/2025: kterým se mění nařízení č. 3/2024, kterým se vydává tržní řád; 4/2026: kterým se mění nařízení č. 3/2024, kterým se vydává tržní řád</t>
  </si>
  <si>
    <t>1339666931</t>
  </si>
  <si>
    <t>2/2024</t>
  </si>
  <si>
    <t>kterou se stanovují případy vymezení kratší nebo žádné doby nočního klidu</t>
  </si>
  <si>
    <t>2/2022: kterou se mění obecně závazná vyhláška č. 10/2016, kterou se stanovují případy vymezení kratší nebo žádné doby nočního klidu; 2/2023: kterou se mění obecně závazná vyhláška č. 10/2016, kterou se stanovují případy vymezení kratší nebo žádné doby nočního klidu; 7/2023: kterou se mění obecně závazná vyhláška č. 10/2016, kterou se stanovují případy vymezení kratší nebo žádné doby nočního klidu</t>
  </si>
  <si>
    <t>4/2025: kterou se mění obecně závazná vyhláška č. 2/2024, kterou se stanovují případy vymezení kratší nebo žádné doby nočního klidu; 3/2026: kterou se mění obecně závazná vyhláška č. 2/2024, kterou se stanovují případy vymezení kratší nebo žádné doby nočního klidu; 3/2026: kterou se mění obecně závazná vyhláška č. 2/2024, kterou se stanovují případy vymezení kratší nebo žádné doby nočního klidu; 5/2026: kterou se mění obecně závazná vyhláška č. 2/2024, kterou se stanovují případy vymezení kratší nebo žádné doby nočního klidu</t>
  </si>
  <si>
    <t>1339658731</t>
  </si>
  <si>
    <t>10/1992</t>
  </si>
  <si>
    <t>o zřízení Městské policie Zlín</t>
  </si>
  <si>
    <t>1992-07-01</t>
  </si>
  <si>
    <t>10/2024: o zřízení Městské police Zlín</t>
  </si>
  <si>
    <t>1328750275</t>
  </si>
  <si>
    <t>1/2024</t>
  </si>
  <si>
    <t>o místním poplatku z pobytu</t>
  </si>
  <si>
    <t>2024-04-01</t>
  </si>
  <si>
    <t>místní poplatek z pobytu</t>
  </si>
  <si>
    <t>zákon č. 565/1990 Sb., o místních poplatcích - § 14 - z pobytu</t>
  </si>
  <si>
    <t>1318805026</t>
  </si>
  <si>
    <t>12/2023</t>
  </si>
  <si>
    <t>kterým se mění nařízení č. 5/2017, kterým se vydává tržní řád</t>
  </si>
  <si>
    <t>2024-01-04</t>
  </si>
  <si>
    <t>3/2024: kterým se vydává tržní řád; 3/2024: kterým se vydává tržní řád</t>
  </si>
  <si>
    <t>1288921161</t>
  </si>
  <si>
    <t>11/2023</t>
  </si>
  <si>
    <t>kterou se mění obecně závazná vyhláška č. 6/2019 o používání pyrotechnických výrobků</t>
  </si>
  <si>
    <t>2023-12-28</t>
  </si>
  <si>
    <t>6/2019: o používání pyrotechnických výrobků</t>
  </si>
  <si>
    <t>1285315087</t>
  </si>
  <si>
    <t>10/2023</t>
  </si>
  <si>
    <t>1285315048</t>
  </si>
  <si>
    <t>9/2023</t>
  </si>
  <si>
    <t>o místním poplatku ze psů</t>
  </si>
  <si>
    <t>2024-01-01</t>
  </si>
  <si>
    <t>místní poplatek ze psů</t>
  </si>
  <si>
    <t>zákon č. 565/1990 Sb., o místních poplatcích - § 14 - ze psů</t>
  </si>
  <si>
    <t>1285295221</t>
  </si>
  <si>
    <t>8/2023</t>
  </si>
  <si>
    <t>kterou se vydává cenová mapa stavebních pozemků statutárního města Zlína č. 13</t>
  </si>
  <si>
    <t>cenové mapy</t>
  </si>
  <si>
    <t>zákon č. 151/1997 Sb., o oceňování majetku - § 33 odst. 2</t>
  </si>
  <si>
    <t>1285222357</t>
  </si>
  <si>
    <t>7/2023</t>
  </si>
  <si>
    <t>kterou se mění obecně závazná vyhláška č. 10/2016, kterou se stanovují případy vymezení kratší nebo žádné doby nočního klidu</t>
  </si>
  <si>
    <t>1285222172</t>
  </si>
  <si>
    <t>6/2023</t>
  </si>
  <si>
    <t>kterou se mění obecně závazná vyhláška č. 8/2016 o školských obvodech základních a mateřských škol</t>
  </si>
  <si>
    <t>1285222319</t>
  </si>
  <si>
    <t>5/2023</t>
  </si>
  <si>
    <t>o stanovení koeficientů pro výpočet daně z nemovitých věcí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</si>
  <si>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</si>
  <si>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</si>
  <si>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5/2024: o stanovení místních koeficientů pro výpočet daně z nemovitých věcí; 5/2024: o stanovení místních koeficientů pro výpočet daně z nemovitých věcí</t>
  </si>
  <si>
    <t>1209734385</t>
  </si>
  <si>
    <t>4/2023</t>
  </si>
  <si>
    <t>2023-07-01</t>
  </si>
  <si>
    <t>1203826327</t>
  </si>
  <si>
    <t>3/2023</t>
  </si>
  <si>
    <t>2023-05-01</t>
  </si>
  <si>
    <t>1171644658</t>
  </si>
  <si>
    <t>2/2023</t>
  </si>
  <si>
    <t>2023-04-20</t>
  </si>
  <si>
    <t>1171644474</t>
  </si>
  <si>
    <t>1/2023</t>
  </si>
  <si>
    <t>2023-03-11</t>
  </si>
  <si>
    <t>1149259819</t>
  </si>
  <si>
    <t>7/2022</t>
  </si>
  <si>
    <t>2023-01-01</t>
  </si>
  <si>
    <t>1117285162</t>
  </si>
  <si>
    <t>6/2022</t>
  </si>
  <si>
    <t>kterou se mění obecně závazná vyhláška č. 12/2021 o místním poplatku za obecní systém odpadového hospodářství</t>
  </si>
  <si>
    <t>1115134822</t>
  </si>
  <si>
    <t>5/2022</t>
  </si>
  <si>
    <t>2022-12-09</t>
  </si>
  <si>
    <t>1108386496</t>
  </si>
  <si>
    <t>4/2022</t>
  </si>
  <si>
    <t>o sportovních a kulturních podnicích</t>
  </si>
  <si>
    <t>veřejný pořádek - podmínky pro pořádání veřejně přístupných akcí</t>
  </si>
  <si>
    <t>zákon č. 128/2000 Sb., o obcích - § 10 písm. b) - podmínky pro pořádání veřejně přístupných akcí</t>
  </si>
  <si>
    <t>1108386658</t>
  </si>
  <si>
    <t>3/2022</t>
  </si>
  <si>
    <t>2022-05-26</t>
  </si>
  <si>
    <t>1037855305</t>
  </si>
  <si>
    <t>2/2022</t>
  </si>
  <si>
    <t>2022-05-07</t>
  </si>
  <si>
    <t>1030072636</t>
  </si>
  <si>
    <t>1/2022</t>
  </si>
  <si>
    <t>2022-04-05</t>
  </si>
  <si>
    <t>školské obvody - mateřské školy; školské obvody - základní školy</t>
  </si>
  <si>
    <t>zákon č. 561/2004 Sb., školský zákon - § 179 odst. 3 a § 178 odst. 2 písm. b); zákon č. 561/2004 Sb., školský zákon - § 178 odst. 2 písm. b)</t>
  </si>
  <si>
    <t>1017209044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</si>
</sst>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4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46191</v>
      </c>
      <c r="I2" s="1">
        <v>46195.76572691646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HYPERLINK("https://sbirkapp.gov.cz/detail/SPPYLLLZVKXBCPX4", "https://sbirkapp.gov.cz/detail/SPPYLLLZVKXBCPX4")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46153</v>
      </c>
      <c r="I3" s="1">
        <v>46156.76455202874</v>
      </c>
      <c r="J3" t="s">
        <v>39</v>
      </c>
      <c r="K3" t="s">
        <v>31</v>
      </c>
      <c r="M3" t="s">
        <v>40</v>
      </c>
      <c r="N3" t="s">
        <v>41</v>
      </c>
      <c r="O3" t="s">
        <v>42</v>
      </c>
      <c r="S3" t="b">
        <v>1</v>
      </c>
      <c r="U3" s="2">
        <f>HYPERLINK("https://sbirkapp.gov.cz/detail/SPPNZRT3ZSOLJYKI", "https://sbirkapp.gov.cz/detail/SPPNZRT3ZSOLJYKI")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29</v>
      </c>
      <c r="H4" s="1">
        <v>46107</v>
      </c>
      <c r="I4" s="1">
        <v>46121.76605125997</v>
      </c>
      <c r="J4" t="s">
        <v>45</v>
      </c>
      <c r="K4" t="s">
        <v>31</v>
      </c>
      <c r="M4" t="s">
        <v>32</v>
      </c>
      <c r="N4" t="s">
        <v>33</v>
      </c>
      <c r="O4" t="s">
        <v>34</v>
      </c>
      <c r="S4" t="b">
        <v>1</v>
      </c>
      <c r="U4" s="2">
        <f>HYPERLINK("https://sbirkapp.gov.cz/detail/SPPM3E3L7YXKPULM", "https://sbirkapp.gov.cz/detail/SPPM3E3L7YXKPULM")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37</v>
      </c>
      <c r="G5" t="s">
        <v>48</v>
      </c>
      <c r="H5" s="1">
        <v>46069</v>
      </c>
      <c r="I5" s="1">
        <v>46098.43473852731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HYPERLINK("https://sbirkapp.gov.cz/detail/SPPGKGPZEL7G3SYM", "https://sbirkapp.gov.cz/detail/SPPGKGPZEL7G3SYM")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46058</v>
      </c>
      <c r="I6" s="1">
        <v>46064.76802478761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HYPERLINK("https://sbirkapp.gov.cz/detail/SPPSARZ2FFZSF7GM", "https://sbirkapp.gov.cz/detail/SPPSARZ2FFZSF7GM")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46002</v>
      </c>
      <c r="I7" s="1">
        <v>46014.54377006467</v>
      </c>
      <c r="J7" t="s">
        <v>62</v>
      </c>
      <c r="K7" t="s">
        <v>31</v>
      </c>
      <c r="M7" t="s">
        <v>63</v>
      </c>
      <c r="N7" t="s">
        <v>64</v>
      </c>
      <c r="O7" t="s">
        <v>65</v>
      </c>
      <c r="S7" t="b">
        <v>1</v>
      </c>
      <c r="U7" s="2">
        <f>HYPERLINK("https://sbirkapp.gov.cz/detail/SPPRJ2YX7V3D5V64", "https://sbirkapp.gov.cz/detail/SPPRJ2YX7V3D5V64")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29</v>
      </c>
      <c r="H8" s="1">
        <v>45743</v>
      </c>
      <c r="I8" s="1">
        <v>45750.52643108153</v>
      </c>
      <c r="J8" t="s">
        <v>68</v>
      </c>
      <c r="K8" t="s">
        <v>31</v>
      </c>
      <c r="M8" t="s">
        <v>32</v>
      </c>
      <c r="N8" t="s">
        <v>33</v>
      </c>
      <c r="O8" t="s">
        <v>34</v>
      </c>
      <c r="Q8" t="s">
        <v>69</v>
      </c>
      <c r="S8" t="b">
        <v>1</v>
      </c>
      <c r="U8" s="2">
        <f>HYPERLINK("https://sbirkapp.gov.cz/detail/SPPQVFEBPNEFL43S", "https://sbirkapp.gov.cz/detail/SPPQVFEBPNEFL43S")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37</v>
      </c>
      <c r="G9" t="s">
        <v>38</v>
      </c>
      <c r="H9" s="1">
        <v>45705</v>
      </c>
      <c r="I9" s="1">
        <v>45709.43224740986</v>
      </c>
      <c r="J9" t="s">
        <v>72</v>
      </c>
      <c r="K9" t="s">
        <v>31</v>
      </c>
      <c r="M9" t="s">
        <v>73</v>
      </c>
      <c r="N9" t="s">
        <v>74</v>
      </c>
      <c r="O9" t="s">
        <v>42</v>
      </c>
      <c r="S9" t="b">
        <v>1</v>
      </c>
      <c r="U9" s="2">
        <f>HYPERLINK("https://sbirkapp.gov.cz/detail/SPPH26CCFERXUEOG", "https://sbirkapp.gov.cz/detail/SPPH26CCFERXUEOG")</f>
        <v>0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45694</v>
      </c>
      <c r="I10" s="1">
        <v>45702.72053170654</v>
      </c>
      <c r="J10" t="s">
        <v>78</v>
      </c>
      <c r="K10" t="s">
        <v>31</v>
      </c>
      <c r="M10" t="s">
        <v>79</v>
      </c>
      <c r="N10" t="s">
        <v>80</v>
      </c>
      <c r="P10" t="s">
        <v>81</v>
      </c>
      <c r="S10" t="b">
        <v>1</v>
      </c>
      <c r="U10" s="2">
        <f>HYPERLINK("https://sbirkapp.gov.cz/detail/SPPJIE4N4NDVRBMA", "https://sbirkapp.gov.cz/detail/SPPJIE4N4NDVRBMA")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37</v>
      </c>
      <c r="G11" t="s">
        <v>84</v>
      </c>
      <c r="H11" s="1">
        <v>45663</v>
      </c>
      <c r="I11" s="1">
        <v>45667.54578858924</v>
      </c>
      <c r="J11" t="s">
        <v>85</v>
      </c>
      <c r="K11" t="s">
        <v>31</v>
      </c>
      <c r="M11" t="s">
        <v>86</v>
      </c>
      <c r="N11" t="s">
        <v>87</v>
      </c>
      <c r="S11" t="b">
        <v>1</v>
      </c>
      <c r="U11" s="2">
        <f>HYPERLINK("https://sbirkapp.gov.cz/detail/SPPMHG5ELFCINWNY", "https://sbirkapp.gov.cz/detail/SPPMHG5ELFCINWNY")</f>
        <v>0</v>
      </c>
      <c r="V11" t="s">
        <v>88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38603</v>
      </c>
      <c r="I12" s="1">
        <v>45646.71906741044</v>
      </c>
      <c r="J12" t="s">
        <v>91</v>
      </c>
      <c r="K12" t="s">
        <v>92</v>
      </c>
      <c r="L12" s="1">
        <v>38608</v>
      </c>
      <c r="M12" t="s">
        <v>93</v>
      </c>
      <c r="N12" t="s">
        <v>94</v>
      </c>
      <c r="O12" t="s">
        <v>95</v>
      </c>
      <c r="S12" t="b">
        <v>1</v>
      </c>
      <c r="U12" s="2">
        <f>HYPERLINK("https://sbirkapp.gov.cz/detail/SPPK5TLNX6H7AMEG", "https://sbirkapp.gov.cz/detail/SPPK5TLNX6H7AMEG")</f>
        <v>0</v>
      </c>
      <c r="V12" t="s">
        <v>96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38127</v>
      </c>
      <c r="I13" s="1">
        <v>45646.69693706852</v>
      </c>
      <c r="J13" t="s">
        <v>99</v>
      </c>
      <c r="K13" t="s">
        <v>92</v>
      </c>
      <c r="L13" s="1">
        <v>38141</v>
      </c>
      <c r="M13" t="s">
        <v>100</v>
      </c>
      <c r="N13" t="s">
        <v>101</v>
      </c>
      <c r="Q13" t="s">
        <v>102</v>
      </c>
      <c r="S13" t="b">
        <v>1</v>
      </c>
      <c r="U13" s="2">
        <f>HYPERLINK("https://sbirkapp.gov.cz/detail/SPP6Q3UINA4RHAIY", "https://sbirkapp.gov.cz/detail/SPP6Q3UINA4RHAIY")</f>
        <v>0</v>
      </c>
      <c r="V13" t="s">
        <v>103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38978</v>
      </c>
      <c r="I14" s="1">
        <v>45646.69692660713</v>
      </c>
      <c r="J14" t="s">
        <v>106</v>
      </c>
      <c r="K14" t="s">
        <v>92</v>
      </c>
      <c r="L14" s="1">
        <v>38981</v>
      </c>
      <c r="M14" t="s">
        <v>107</v>
      </c>
      <c r="N14" t="s">
        <v>108</v>
      </c>
      <c r="O14" t="s">
        <v>109</v>
      </c>
      <c r="S14" t="b">
        <v>1</v>
      </c>
      <c r="U14" s="2">
        <f>HYPERLINK("https://sbirkapp.gov.cz/detail/SPPWQIE4W65QFCGA", "https://sbirkapp.gov.cz/detail/SPPWQIE4W65QFCGA")</f>
        <v>0</v>
      </c>
      <c r="V14" t="s">
        <v>110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38491</v>
      </c>
      <c r="I15" s="1">
        <v>45646.69691578127</v>
      </c>
      <c r="J15" t="s">
        <v>113</v>
      </c>
      <c r="K15" t="s">
        <v>92</v>
      </c>
      <c r="L15" s="1">
        <v>38496</v>
      </c>
      <c r="M15" t="s">
        <v>107</v>
      </c>
      <c r="N15" t="s">
        <v>108</v>
      </c>
      <c r="Q15" t="s">
        <v>114</v>
      </c>
      <c r="S15" t="b">
        <v>1</v>
      </c>
      <c r="U15" s="2">
        <f>HYPERLINK("https://sbirkapp.gov.cz/detail/SPP4LAXVHQPFJ3H6", "https://sbirkapp.gov.cz/detail/SPP4LAXVHQPFJ3H6")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38533</v>
      </c>
      <c r="I16" s="1">
        <v>45646.69690516618</v>
      </c>
      <c r="J16" t="s">
        <v>118</v>
      </c>
      <c r="K16" t="s">
        <v>92</v>
      </c>
      <c r="L16" s="1">
        <v>38546</v>
      </c>
      <c r="M16" t="s">
        <v>119</v>
      </c>
      <c r="N16" t="s">
        <v>120</v>
      </c>
      <c r="S16" t="b">
        <v>1</v>
      </c>
      <c r="U16" s="2">
        <f>HYPERLINK("https://sbirkapp.gov.cz/detail/SPP6EUYIHM65LJ3M", "https://sbirkapp.gov.cz/detail/SPP6EUYIHM65LJ3M")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42908</v>
      </c>
      <c r="I17" s="1">
        <v>45646.67536848092</v>
      </c>
      <c r="J17" t="s">
        <v>124</v>
      </c>
      <c r="K17" t="s">
        <v>92</v>
      </c>
      <c r="L17" s="1">
        <v>42942</v>
      </c>
      <c r="M17" t="s">
        <v>56</v>
      </c>
      <c r="N17" t="s">
        <v>57</v>
      </c>
      <c r="O17" t="s">
        <v>125</v>
      </c>
      <c r="R17" t="s">
        <v>126</v>
      </c>
      <c r="S17" t="b">
        <v>0</v>
      </c>
      <c r="T17" s="1">
        <v>46079</v>
      </c>
      <c r="U17" s="2">
        <f>HYPERLINK("https://sbirkapp.gov.cz/detail/SPPLDNNW7UGVP2GU", "https://sbirkapp.gov.cz/detail/SPPLDNNW7UGVP2GU")</f>
        <v>0</v>
      </c>
      <c r="V17" t="s">
        <v>127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128</v>
      </c>
      <c r="F18" t="s">
        <v>28</v>
      </c>
      <c r="G18" t="s">
        <v>123</v>
      </c>
      <c r="H18" s="1">
        <v>42439</v>
      </c>
      <c r="I18" s="1">
        <v>45646.67505313507</v>
      </c>
      <c r="J18" t="s">
        <v>129</v>
      </c>
      <c r="K18" t="s">
        <v>92</v>
      </c>
      <c r="L18" s="1">
        <v>42461</v>
      </c>
      <c r="M18" t="s">
        <v>56</v>
      </c>
      <c r="N18" t="s">
        <v>57</v>
      </c>
      <c r="O18" t="s">
        <v>125</v>
      </c>
      <c r="R18" t="s">
        <v>126</v>
      </c>
      <c r="S18" t="b">
        <v>0</v>
      </c>
      <c r="T18" s="1">
        <v>46079</v>
      </c>
      <c r="U18" s="2">
        <f>HYPERLINK("https://sbirkapp.gov.cz/detail/SPP3ZGOTIVDXELW2", "https://sbirkapp.gov.cz/detail/SPP3ZGOTIVDXELW2")</f>
        <v>0</v>
      </c>
      <c r="V18" t="s">
        <v>130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123</v>
      </c>
      <c r="H19" s="1">
        <v>41221</v>
      </c>
      <c r="I19" s="1">
        <v>45646.65348249168</v>
      </c>
      <c r="J19" t="s">
        <v>132</v>
      </c>
      <c r="K19" t="s">
        <v>92</v>
      </c>
      <c r="L19" s="1">
        <v>41242</v>
      </c>
      <c r="M19" t="s">
        <v>56</v>
      </c>
      <c r="N19" t="s">
        <v>57</v>
      </c>
      <c r="O19" t="s">
        <v>125</v>
      </c>
      <c r="R19" t="s">
        <v>126</v>
      </c>
      <c r="S19" t="b">
        <v>0</v>
      </c>
      <c r="T19" s="1">
        <v>46079</v>
      </c>
      <c r="U19" s="2">
        <f>HYPERLINK("https://sbirkapp.gov.cz/detail/SPPYWOGXZ6RZ6PIG", "https://sbirkapp.gov.cz/detail/SPPYWOGXZ6RZ6PIG")</f>
        <v>0</v>
      </c>
      <c r="V19" t="s">
        <v>133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28</v>
      </c>
      <c r="G20" t="s">
        <v>123</v>
      </c>
      <c r="H20" s="1">
        <v>41347</v>
      </c>
      <c r="I20" s="1">
        <v>45646.6532291003</v>
      </c>
      <c r="J20" t="s">
        <v>135</v>
      </c>
      <c r="K20" t="s">
        <v>92</v>
      </c>
      <c r="L20" s="1">
        <v>41348</v>
      </c>
      <c r="M20" t="s">
        <v>56</v>
      </c>
      <c r="N20" t="s">
        <v>57</v>
      </c>
      <c r="O20" t="s">
        <v>125</v>
      </c>
      <c r="R20" t="s">
        <v>126</v>
      </c>
      <c r="S20" t="b">
        <v>0</v>
      </c>
      <c r="T20" s="1">
        <v>46079</v>
      </c>
      <c r="U20" s="2">
        <f>HYPERLINK("https://sbirkapp.gov.cz/detail/SPPJFSP6SBND24HE", "https://sbirkapp.gov.cz/detail/SPPJFSP6SBND24HE")</f>
        <v>0</v>
      </c>
      <c r="V20" t="s">
        <v>136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137</v>
      </c>
      <c r="F21" t="s">
        <v>28</v>
      </c>
      <c r="G21" t="s">
        <v>54</v>
      </c>
      <c r="H21" s="1">
        <v>40717</v>
      </c>
      <c r="I21" s="1">
        <v>45646.49916728845</v>
      </c>
      <c r="J21" t="s">
        <v>138</v>
      </c>
      <c r="K21" t="s">
        <v>92</v>
      </c>
      <c r="L21" s="1">
        <v>40724</v>
      </c>
      <c r="M21" t="s">
        <v>56</v>
      </c>
      <c r="N21" t="s">
        <v>57</v>
      </c>
      <c r="Q21" t="s">
        <v>139</v>
      </c>
      <c r="R21" t="s">
        <v>126</v>
      </c>
      <c r="S21" t="b">
        <v>0</v>
      </c>
      <c r="T21" s="1">
        <v>46079</v>
      </c>
      <c r="U21" s="2">
        <f>HYPERLINK("https://sbirkapp.gov.cz/detail/SPP3GSXM7MB2HBH4", "https://sbirkapp.gov.cz/detail/SPP3GSXM7MB2HBH4")</f>
        <v>0</v>
      </c>
      <c r="V21" t="s">
        <v>140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141</v>
      </c>
      <c r="F22" t="s">
        <v>28</v>
      </c>
      <c r="G22" t="s">
        <v>142</v>
      </c>
      <c r="H22" s="1">
        <v>42544</v>
      </c>
      <c r="I22" s="1">
        <v>45646.49860727199</v>
      </c>
      <c r="J22" t="s">
        <v>143</v>
      </c>
      <c r="K22" t="s">
        <v>92</v>
      </c>
      <c r="L22" s="1">
        <v>42559</v>
      </c>
      <c r="M22" t="s">
        <v>144</v>
      </c>
      <c r="N22" t="s">
        <v>145</v>
      </c>
      <c r="O22" t="s">
        <v>146</v>
      </c>
      <c r="S22" t="b">
        <v>1</v>
      </c>
      <c r="U22" s="2">
        <f>HYPERLINK("https://sbirkapp.gov.cz/detail/SPPXTGBFVFFU6YJM", "https://sbirkapp.gov.cz/detail/SPPXTGBFVFFU6YJM")</f>
        <v>0</v>
      </c>
      <c r="V22" t="s">
        <v>147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148</v>
      </c>
      <c r="F23" t="s">
        <v>28</v>
      </c>
      <c r="G23" t="s">
        <v>142</v>
      </c>
      <c r="H23" s="1">
        <v>41893</v>
      </c>
      <c r="I23" s="1">
        <v>45646.47663571493</v>
      </c>
      <c r="J23" t="s">
        <v>149</v>
      </c>
      <c r="K23" t="s">
        <v>92</v>
      </c>
      <c r="L23" s="1">
        <v>41904</v>
      </c>
      <c r="M23" t="s">
        <v>144</v>
      </c>
      <c r="N23" t="s">
        <v>145</v>
      </c>
      <c r="O23" t="s">
        <v>146</v>
      </c>
      <c r="S23" t="b">
        <v>1</v>
      </c>
      <c r="U23" s="2">
        <f>HYPERLINK("https://sbirkapp.gov.cz/detail/SPPG2GPNRUL2CK4Y", "https://sbirkapp.gov.cz/detail/SPPG2GPNRUL2CK4Y")</f>
        <v>0</v>
      </c>
      <c r="V23" t="s">
        <v>150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151</v>
      </c>
      <c r="F24" t="s">
        <v>28</v>
      </c>
      <c r="G24" t="s">
        <v>142</v>
      </c>
      <c r="H24" s="1">
        <v>41445</v>
      </c>
      <c r="I24" s="1">
        <v>45646.47662455781</v>
      </c>
      <c r="J24" t="s">
        <v>152</v>
      </c>
      <c r="K24" t="s">
        <v>92</v>
      </c>
      <c r="L24" s="1">
        <v>41459</v>
      </c>
      <c r="M24" t="s">
        <v>144</v>
      </c>
      <c r="N24" t="s">
        <v>145</v>
      </c>
      <c r="O24" t="s">
        <v>146</v>
      </c>
      <c r="S24" t="b">
        <v>1</v>
      </c>
      <c r="U24" s="2">
        <f>HYPERLINK("https://sbirkapp.gov.cz/detail/SPP3R4PK46YKER7Y", "https://sbirkapp.gov.cz/detail/SPP3R4PK46YKER7Y")</f>
        <v>0</v>
      </c>
      <c r="V24" t="s">
        <v>153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154</v>
      </c>
      <c r="F25" t="s">
        <v>28</v>
      </c>
      <c r="G25" t="s">
        <v>142</v>
      </c>
      <c r="H25" s="1">
        <v>41410</v>
      </c>
      <c r="I25" s="1">
        <v>45646.47661315739</v>
      </c>
      <c r="J25" t="s">
        <v>155</v>
      </c>
      <c r="K25" t="s">
        <v>92</v>
      </c>
      <c r="L25" s="1">
        <v>41424</v>
      </c>
      <c r="M25" t="s">
        <v>144</v>
      </c>
      <c r="N25" t="s">
        <v>145</v>
      </c>
      <c r="O25" t="s">
        <v>146</v>
      </c>
      <c r="S25" t="b">
        <v>1</v>
      </c>
      <c r="U25" s="2">
        <f>HYPERLINK("https://sbirkapp.gov.cz/detail/SPPO7GM3PVRFZOZK", "https://sbirkapp.gov.cz/detail/SPPO7GM3PVRFZOZK")</f>
        <v>0</v>
      </c>
      <c r="V25" t="s">
        <v>156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157</v>
      </c>
      <c r="F26" t="s">
        <v>28</v>
      </c>
      <c r="G26" t="s">
        <v>142</v>
      </c>
      <c r="H26" s="1">
        <v>41221</v>
      </c>
      <c r="I26" s="1">
        <v>45646.45421785225</v>
      </c>
      <c r="J26" t="s">
        <v>158</v>
      </c>
      <c r="K26" t="s">
        <v>92</v>
      </c>
      <c r="L26" s="1">
        <v>41247</v>
      </c>
      <c r="M26" t="s">
        <v>144</v>
      </c>
      <c r="N26" t="s">
        <v>145</v>
      </c>
      <c r="O26" t="s">
        <v>146</v>
      </c>
      <c r="S26" t="b">
        <v>1</v>
      </c>
      <c r="U26" s="2">
        <f>HYPERLINK("https://sbirkapp.gov.cz/detail/SPP7C7SQD4544H46", "https://sbirkapp.gov.cz/detail/SPP7C7SQD4544H46")</f>
        <v>0</v>
      </c>
      <c r="V26" t="s">
        <v>159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160</v>
      </c>
      <c r="F27" t="s">
        <v>28</v>
      </c>
      <c r="G27" t="s">
        <v>161</v>
      </c>
      <c r="H27" s="1">
        <v>41081</v>
      </c>
      <c r="I27" s="1">
        <v>45646.43202481828</v>
      </c>
      <c r="J27" t="s">
        <v>162</v>
      </c>
      <c r="K27" t="s">
        <v>92</v>
      </c>
      <c r="L27" s="1">
        <v>41088</v>
      </c>
      <c r="M27" t="s">
        <v>144</v>
      </c>
      <c r="N27" t="s">
        <v>145</v>
      </c>
      <c r="Q27" t="s">
        <v>163</v>
      </c>
      <c r="S27" t="b">
        <v>1</v>
      </c>
      <c r="U27" s="2">
        <f>HYPERLINK("https://sbirkapp.gov.cz/detail/SPP2GSDBN5XSI4DW", "https://sbirkapp.gov.cz/detail/SPP2GSDBN5XSI4DW")</f>
        <v>0</v>
      </c>
      <c r="V27" t="s">
        <v>164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165</v>
      </c>
      <c r="F28" t="s">
        <v>28</v>
      </c>
      <c r="G28" t="s">
        <v>166</v>
      </c>
      <c r="H28" s="1">
        <v>41256</v>
      </c>
      <c r="I28" s="1">
        <v>45646.43201396051</v>
      </c>
      <c r="J28" t="s">
        <v>167</v>
      </c>
      <c r="K28" t="s">
        <v>92</v>
      </c>
      <c r="L28" s="1">
        <v>41334</v>
      </c>
      <c r="M28" t="s">
        <v>168</v>
      </c>
      <c r="N28" t="s">
        <v>169</v>
      </c>
      <c r="S28" t="b">
        <v>1</v>
      </c>
      <c r="U28" s="2">
        <f>HYPERLINK("https://sbirkapp.gov.cz/detail/SPPRPTB2ZA2TCT5I", "https://sbirkapp.gov.cz/detail/SPPRPTB2ZA2TCT5I")</f>
        <v>0</v>
      </c>
      <c r="V28" t="s">
        <v>170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171</v>
      </c>
      <c r="F29" t="s">
        <v>172</v>
      </c>
      <c r="G29" t="s">
        <v>173</v>
      </c>
      <c r="H29" t="s">
        <v>173</v>
      </c>
      <c r="I29" t="s">
        <v>173</v>
      </c>
      <c r="J29" t="s">
        <v>173</v>
      </c>
      <c r="K29" t="s">
        <v>173</v>
      </c>
      <c r="L29" t="s">
        <v>173</v>
      </c>
      <c r="M29" t="s">
        <v>173</v>
      </c>
      <c r="N29" t="s">
        <v>173</v>
      </c>
      <c r="O29" t="s">
        <v>173</v>
      </c>
      <c r="P29" t="s">
        <v>173</v>
      </c>
      <c r="Q29" t="s">
        <v>173</v>
      </c>
      <c r="R29" t="s">
        <v>173</v>
      </c>
      <c r="S29" t="s">
        <v>173</v>
      </c>
      <c r="T29" t="s">
        <v>173</v>
      </c>
      <c r="U29" t="s">
        <v>173</v>
      </c>
      <c r="V29" t="s">
        <v>174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175</v>
      </c>
      <c r="F30" t="s">
        <v>28</v>
      </c>
      <c r="G30" t="s">
        <v>176</v>
      </c>
      <c r="H30" s="1">
        <v>41711</v>
      </c>
      <c r="I30" s="1">
        <v>45645.70370309977</v>
      </c>
      <c r="J30" t="s">
        <v>177</v>
      </c>
      <c r="K30" t="s">
        <v>92</v>
      </c>
      <c r="L30" s="1">
        <v>41739</v>
      </c>
      <c r="M30" t="s">
        <v>93</v>
      </c>
      <c r="N30" t="s">
        <v>178</v>
      </c>
      <c r="S30" t="b">
        <v>1</v>
      </c>
      <c r="U30" s="2">
        <f>HYPERLINK("https://sbirkapp.gov.cz/detail/SPPZXISJHM7F2IE4", "https://sbirkapp.gov.cz/detail/SPPZXISJHM7F2IE4")</f>
        <v>0</v>
      </c>
      <c r="V30" t="s">
        <v>179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180</v>
      </c>
      <c r="F31" t="s">
        <v>28</v>
      </c>
      <c r="G31" t="s">
        <v>181</v>
      </c>
      <c r="H31" s="1">
        <v>41410</v>
      </c>
      <c r="I31" s="1">
        <v>45645.68202538908</v>
      </c>
      <c r="J31" t="s">
        <v>155</v>
      </c>
      <c r="K31" t="s">
        <v>92</v>
      </c>
      <c r="L31" s="1">
        <v>41424</v>
      </c>
      <c r="M31" t="s">
        <v>182</v>
      </c>
      <c r="N31" t="s">
        <v>183</v>
      </c>
      <c r="S31" t="b">
        <v>1</v>
      </c>
      <c r="U31" s="2">
        <f>HYPERLINK("https://sbirkapp.gov.cz/detail/SPPFJ37BQ7Y5LZ52", "https://sbirkapp.gov.cz/detail/SPPFJ37BQ7Y5LZ52")</f>
        <v>0</v>
      </c>
      <c r="V31" t="s">
        <v>184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185</v>
      </c>
      <c r="F32" t="s">
        <v>28</v>
      </c>
      <c r="G32" t="s">
        <v>186</v>
      </c>
      <c r="H32" s="1">
        <v>43636</v>
      </c>
      <c r="I32" s="1">
        <v>45645.68201249142</v>
      </c>
      <c r="J32" t="s">
        <v>187</v>
      </c>
      <c r="K32" t="s">
        <v>92</v>
      </c>
      <c r="L32" s="1">
        <v>43664</v>
      </c>
      <c r="M32" t="s">
        <v>188</v>
      </c>
      <c r="N32" t="s">
        <v>189</v>
      </c>
      <c r="Q32" t="s">
        <v>190</v>
      </c>
      <c r="S32" t="b">
        <v>1</v>
      </c>
      <c r="U32" s="2">
        <f>HYPERLINK("https://sbirkapp.gov.cz/detail/SPPTQRUCRTWNHQ2Q", "https://sbirkapp.gov.cz/detail/SPPTQRUCRTWNHQ2Q")</f>
        <v>0</v>
      </c>
      <c r="V32" t="s">
        <v>191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192</v>
      </c>
      <c r="F33" t="s">
        <v>28</v>
      </c>
      <c r="G33" t="s">
        <v>193</v>
      </c>
      <c r="H33" s="1">
        <v>44000</v>
      </c>
      <c r="I33" s="1">
        <v>45645.659724716</v>
      </c>
      <c r="J33" t="s">
        <v>194</v>
      </c>
      <c r="K33" t="s">
        <v>92</v>
      </c>
      <c r="L33" s="1">
        <v>44008</v>
      </c>
      <c r="M33" t="s">
        <v>195</v>
      </c>
      <c r="N33" t="s">
        <v>196</v>
      </c>
      <c r="O33" t="s">
        <v>197</v>
      </c>
      <c r="S33" t="b">
        <v>1</v>
      </c>
      <c r="U33" s="2">
        <f>HYPERLINK("https://sbirkapp.gov.cz/detail/SPPGYB7PULELGF3O", "https://sbirkapp.gov.cz/detail/SPPGYB7PULELGF3O")</f>
        <v>0</v>
      </c>
      <c r="V33" t="s">
        <v>198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199</v>
      </c>
      <c r="F34" t="s">
        <v>28</v>
      </c>
      <c r="G34" t="s">
        <v>200</v>
      </c>
      <c r="H34" s="1">
        <v>43762</v>
      </c>
      <c r="I34" s="1">
        <v>45645.65965181789</v>
      </c>
      <c r="J34" t="s">
        <v>201</v>
      </c>
      <c r="K34" t="s">
        <v>92</v>
      </c>
      <c r="L34" s="1">
        <v>43781</v>
      </c>
      <c r="M34" t="s">
        <v>195</v>
      </c>
      <c r="N34" t="s">
        <v>196</v>
      </c>
      <c r="Q34" t="s">
        <v>202</v>
      </c>
      <c r="S34" t="b">
        <v>1</v>
      </c>
      <c r="U34" s="2">
        <f>HYPERLINK("https://sbirkapp.gov.cz/detail/SPPA4TO3GMHDHDNW", "https://sbirkapp.gov.cz/detail/SPPA4TO3GMHDHDNW")</f>
        <v>0</v>
      </c>
      <c r="V34" t="s">
        <v>203</v>
      </c>
      <c r="W34">
        <v>2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204</v>
      </c>
      <c r="F35" t="s">
        <v>37</v>
      </c>
      <c r="G35" t="s">
        <v>205</v>
      </c>
      <c r="H35" s="1">
        <v>43969</v>
      </c>
      <c r="I35" s="1">
        <v>45645.57123426726</v>
      </c>
      <c r="J35" t="s">
        <v>206</v>
      </c>
      <c r="K35" t="s">
        <v>92</v>
      </c>
      <c r="L35" s="1">
        <v>43987</v>
      </c>
      <c r="M35" t="s">
        <v>207</v>
      </c>
      <c r="N35" t="s">
        <v>208</v>
      </c>
      <c r="S35" t="b">
        <v>1</v>
      </c>
      <c r="U35" s="2">
        <f>HYPERLINK("https://sbirkapp.gov.cz/detail/SPPMCKYODEZOHWGU", "https://sbirkapp.gov.cz/detail/SPPMCKYODEZOHWGU")</f>
        <v>0</v>
      </c>
      <c r="V35" t="s">
        <v>209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210</v>
      </c>
      <c r="F36" t="s">
        <v>28</v>
      </c>
      <c r="G36" t="s">
        <v>211</v>
      </c>
      <c r="H36" s="1">
        <v>44539</v>
      </c>
      <c r="I36" s="1">
        <v>45645.45935959507</v>
      </c>
      <c r="J36" t="s">
        <v>212</v>
      </c>
      <c r="K36" t="s">
        <v>92</v>
      </c>
      <c r="L36" s="1">
        <v>44545</v>
      </c>
      <c r="M36" t="s">
        <v>79</v>
      </c>
      <c r="N36" t="s">
        <v>80</v>
      </c>
      <c r="O36" t="s">
        <v>213</v>
      </c>
      <c r="R36" t="s">
        <v>214</v>
      </c>
      <c r="S36" t="b">
        <v>0</v>
      </c>
      <c r="T36" s="1">
        <v>45717</v>
      </c>
      <c r="U36" s="2">
        <f>HYPERLINK("https://sbirkapp.gov.cz/detail/SPPZJTQMJRYEUWT6", "https://sbirkapp.gov.cz/detail/SPPZJTQMJRYEUWT6")</f>
        <v>0</v>
      </c>
      <c r="V36" t="s">
        <v>215</v>
      </c>
      <c r="W36">
        <v>2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216</v>
      </c>
      <c r="F37" t="s">
        <v>28</v>
      </c>
      <c r="G37" t="s">
        <v>77</v>
      </c>
      <c r="H37" s="1">
        <v>44322</v>
      </c>
      <c r="I37" s="1">
        <v>45644.79066638136</v>
      </c>
      <c r="J37" t="s">
        <v>217</v>
      </c>
      <c r="K37" t="s">
        <v>92</v>
      </c>
      <c r="L37" s="1">
        <v>44343</v>
      </c>
      <c r="M37" t="s">
        <v>79</v>
      </c>
      <c r="N37" t="s">
        <v>80</v>
      </c>
      <c r="Q37" t="s">
        <v>218</v>
      </c>
      <c r="R37" t="s">
        <v>214</v>
      </c>
      <c r="S37" t="b">
        <v>0</v>
      </c>
      <c r="T37" s="1">
        <v>45717</v>
      </c>
      <c r="U37" s="2">
        <f>HYPERLINK("https://sbirkapp.gov.cz/detail/SPPHHXR4DF37COG6", "https://sbirkapp.gov.cz/detail/SPPHHXR4DF37COG6")</f>
        <v>0</v>
      </c>
      <c r="V37" t="s">
        <v>219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220</v>
      </c>
      <c r="F38" t="s">
        <v>28</v>
      </c>
      <c r="G38" t="s">
        <v>221</v>
      </c>
      <c r="H38" s="1">
        <v>44371</v>
      </c>
      <c r="I38" s="1">
        <v>45643.79189343495</v>
      </c>
      <c r="J38" t="s">
        <v>222</v>
      </c>
      <c r="K38" t="s">
        <v>92</v>
      </c>
      <c r="L38" s="1">
        <v>44386</v>
      </c>
      <c r="M38" t="s">
        <v>223</v>
      </c>
      <c r="N38" t="s">
        <v>224</v>
      </c>
      <c r="S38" t="b">
        <v>1</v>
      </c>
      <c r="U38" s="2">
        <f>HYPERLINK("https://sbirkapp.gov.cz/detail/SPPDQKK565UM6OK2", "https://sbirkapp.gov.cz/detail/SPPDQKK565UM6OK2")</f>
        <v>0</v>
      </c>
      <c r="V38" t="s">
        <v>225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226</v>
      </c>
      <c r="F39" t="s">
        <v>28</v>
      </c>
      <c r="G39" t="s">
        <v>227</v>
      </c>
      <c r="H39" s="1">
        <v>44539</v>
      </c>
      <c r="I39" s="1">
        <v>45643.76933778888</v>
      </c>
      <c r="J39" t="s">
        <v>228</v>
      </c>
      <c r="K39" t="s">
        <v>92</v>
      </c>
      <c r="L39" s="1">
        <v>44545</v>
      </c>
      <c r="M39" t="s">
        <v>229</v>
      </c>
      <c r="N39" t="s">
        <v>230</v>
      </c>
      <c r="S39" t="b">
        <v>1</v>
      </c>
      <c r="U39" s="2">
        <f>HYPERLINK("https://sbirkapp.gov.cz/detail/SPP3PKVLWDTQ7HJQ", "https://sbirkapp.gov.cz/detail/SPP3PKVLWDTQ7HJQ")</f>
        <v>0</v>
      </c>
      <c r="V39" t="s">
        <v>231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232</v>
      </c>
      <c r="F40" t="s">
        <v>28</v>
      </c>
      <c r="G40" t="s">
        <v>233</v>
      </c>
      <c r="H40" s="1">
        <v>44539</v>
      </c>
      <c r="I40" s="1">
        <v>45643.52719266119</v>
      </c>
      <c r="J40" t="s">
        <v>228</v>
      </c>
      <c r="K40" t="s">
        <v>92</v>
      </c>
      <c r="L40" s="1">
        <v>44545</v>
      </c>
      <c r="M40" t="s">
        <v>234</v>
      </c>
      <c r="N40" t="s">
        <v>235</v>
      </c>
      <c r="S40" t="b">
        <v>1</v>
      </c>
      <c r="U40" s="2">
        <f>HYPERLINK("https://sbirkapp.gov.cz/detail/SPPXWY6GLSEVJOKQ", "https://sbirkapp.gov.cz/detail/SPPXWY6GLSEVJOKQ")</f>
        <v>0</v>
      </c>
      <c r="V40" t="s">
        <v>236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237</v>
      </c>
      <c r="F41" t="s">
        <v>28</v>
      </c>
      <c r="G41" t="s">
        <v>238</v>
      </c>
      <c r="H41" s="1">
        <v>45638</v>
      </c>
      <c r="I41" s="1">
        <v>45642.72040192899</v>
      </c>
      <c r="J41" t="s">
        <v>239</v>
      </c>
      <c r="K41" t="s">
        <v>31</v>
      </c>
      <c r="M41" t="s">
        <v>240</v>
      </c>
      <c r="N41" t="s">
        <v>241</v>
      </c>
      <c r="P41" t="s">
        <v>242</v>
      </c>
      <c r="S41" t="b">
        <v>1</v>
      </c>
      <c r="U41" s="2">
        <f>HYPERLINK("https://sbirkapp.gov.cz/detail/SPPM2TE5LRD6GSMQ", "https://sbirkapp.gov.cz/detail/SPPM2TE5LRD6GSMQ")</f>
        <v>0</v>
      </c>
      <c r="V41" t="s">
        <v>243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244</v>
      </c>
      <c r="F42" t="s">
        <v>28</v>
      </c>
      <c r="G42" t="s">
        <v>245</v>
      </c>
      <c r="H42" s="1">
        <v>45603</v>
      </c>
      <c r="I42" s="1">
        <v>45636.56851482839</v>
      </c>
      <c r="J42" t="s">
        <v>246</v>
      </c>
      <c r="K42" t="s">
        <v>31</v>
      </c>
      <c r="M42" t="s">
        <v>247</v>
      </c>
      <c r="N42" t="s">
        <v>248</v>
      </c>
      <c r="P42" t="s">
        <v>249</v>
      </c>
      <c r="Q42" t="s">
        <v>250</v>
      </c>
      <c r="S42" t="b">
        <v>1</v>
      </c>
      <c r="U42" s="2">
        <f>HYPERLINK("https://sbirkapp.gov.cz/detail/SPP4T3HHFVLLO2QY", "https://sbirkapp.gov.cz/detail/SPP4T3HHFVLLO2QY")</f>
        <v>0</v>
      </c>
      <c r="V42" t="s">
        <v>251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252</v>
      </c>
      <c r="F43" t="s">
        <v>28</v>
      </c>
      <c r="G43" t="s">
        <v>253</v>
      </c>
      <c r="H43" s="1">
        <v>45547</v>
      </c>
      <c r="I43" s="1">
        <v>45555.47678724493</v>
      </c>
      <c r="J43" t="s">
        <v>254</v>
      </c>
      <c r="K43" t="s">
        <v>31</v>
      </c>
      <c r="M43" t="s">
        <v>255</v>
      </c>
      <c r="N43" t="s">
        <v>256</v>
      </c>
      <c r="P43" t="s">
        <v>257</v>
      </c>
      <c r="S43" t="b">
        <v>1</v>
      </c>
      <c r="U43" s="2">
        <f>HYPERLINK("https://sbirkapp.gov.cz/detail/SPPL7OSVOP7YQ6Z4", "https://sbirkapp.gov.cz/detail/SPPL7OSVOP7YQ6Z4")</f>
        <v>0</v>
      </c>
      <c r="V43" t="s">
        <v>258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259</v>
      </c>
      <c r="F44" t="s">
        <v>37</v>
      </c>
      <c r="G44" t="s">
        <v>260</v>
      </c>
      <c r="H44" s="1">
        <v>45544</v>
      </c>
      <c r="I44" s="1">
        <v>45546.63021385249</v>
      </c>
      <c r="J44" t="s">
        <v>261</v>
      </c>
      <c r="K44" t="s">
        <v>31</v>
      </c>
      <c r="M44" t="s">
        <v>262</v>
      </c>
      <c r="N44" t="s">
        <v>263</v>
      </c>
      <c r="S44" t="b">
        <v>1</v>
      </c>
      <c r="U44" s="2">
        <f>HYPERLINK("https://sbirkapp.gov.cz/detail/SPPBLD3ILKOVDMMQ", "https://sbirkapp.gov.cz/detail/SPPBLD3ILKOVDMMQ")</f>
        <v>0</v>
      </c>
      <c r="V44" t="s">
        <v>264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265</v>
      </c>
      <c r="F45" t="s">
        <v>37</v>
      </c>
      <c r="G45" t="s">
        <v>38</v>
      </c>
      <c r="H45" s="1">
        <v>45481</v>
      </c>
      <c r="I45" s="1">
        <v>45484.56360677174</v>
      </c>
      <c r="J45" t="s">
        <v>266</v>
      </c>
      <c r="K45" t="s">
        <v>31</v>
      </c>
      <c r="M45" t="s">
        <v>267</v>
      </c>
      <c r="N45" t="s">
        <v>268</v>
      </c>
      <c r="O45" t="s">
        <v>42</v>
      </c>
      <c r="R45" t="s">
        <v>269</v>
      </c>
      <c r="S45" t="b">
        <v>1</v>
      </c>
      <c r="U45" s="2">
        <f>HYPERLINK("https://sbirkapp.gov.cz/detail/SPPCG6XNU4IXL6TG", "https://sbirkapp.gov.cz/detail/SPPCG6XNU4IXL6TG")</f>
        <v>0</v>
      </c>
      <c r="V45" t="s">
        <v>270</v>
      </c>
      <c r="W45">
        <v>2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271</v>
      </c>
      <c r="F46" t="s">
        <v>28</v>
      </c>
      <c r="G46" t="s">
        <v>253</v>
      </c>
      <c r="H46" s="1">
        <v>45463</v>
      </c>
      <c r="I46" s="1">
        <v>45481.47587355196</v>
      </c>
      <c r="J46" t="s">
        <v>254</v>
      </c>
      <c r="K46" t="s">
        <v>31</v>
      </c>
      <c r="M46" t="s">
        <v>255</v>
      </c>
      <c r="N46" t="s">
        <v>256</v>
      </c>
      <c r="P46" t="s">
        <v>272</v>
      </c>
      <c r="R46" t="s">
        <v>273</v>
      </c>
      <c r="S46" t="b">
        <v>0</v>
      </c>
      <c r="T46" s="1">
        <v>45658</v>
      </c>
      <c r="U46" s="2">
        <f>HYPERLINK("https://sbirkapp.gov.cz/detail/SPP7JU2IA2IWMPOQ", "https://sbirkapp.gov.cz/detail/SPP7JU2IA2IWMPOQ")</f>
        <v>0</v>
      </c>
      <c r="V46" t="s">
        <v>274</v>
      </c>
      <c r="W46">
        <v>2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275</v>
      </c>
      <c r="F47" t="s">
        <v>28</v>
      </c>
      <c r="G47" t="s">
        <v>276</v>
      </c>
      <c r="H47" s="1">
        <v>45407</v>
      </c>
      <c r="I47" s="1">
        <v>45411.69954323832</v>
      </c>
      <c r="J47" t="s">
        <v>277</v>
      </c>
      <c r="K47" t="s">
        <v>31</v>
      </c>
      <c r="M47" t="s">
        <v>278</v>
      </c>
      <c r="N47" t="s">
        <v>279</v>
      </c>
      <c r="S47" t="b">
        <v>1</v>
      </c>
      <c r="U47" s="2">
        <f>HYPERLINK("https://sbirkapp.gov.cz/detail/SPPGWGBJ2GIOY6U6", "https://sbirkapp.gov.cz/detail/SPPGWGBJ2GIOY6U6")</f>
        <v>0</v>
      </c>
      <c r="V47" t="s">
        <v>280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281</v>
      </c>
      <c r="F48" t="s">
        <v>37</v>
      </c>
      <c r="G48" t="s">
        <v>282</v>
      </c>
      <c r="H48" s="1">
        <v>45376</v>
      </c>
      <c r="I48" s="1">
        <v>45387.81027440084</v>
      </c>
      <c r="J48" t="s">
        <v>283</v>
      </c>
      <c r="K48" t="s">
        <v>31</v>
      </c>
      <c r="M48" t="s">
        <v>73</v>
      </c>
      <c r="N48" t="s">
        <v>74</v>
      </c>
      <c r="P48" t="s">
        <v>284</v>
      </c>
      <c r="Q48" t="s">
        <v>285</v>
      </c>
      <c r="S48" t="b">
        <v>1</v>
      </c>
      <c r="U48" s="2">
        <f>HYPERLINK("https://sbirkapp.gov.cz/detail/SPPOG34P7NV3KX7S", "https://sbirkapp.gov.cz/detail/SPPOG34P7NV3KX7S")</f>
        <v>0</v>
      </c>
      <c r="V48" t="s">
        <v>286</v>
      </c>
      <c r="W48">
        <v>2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287</v>
      </c>
      <c r="F49" t="s">
        <v>28</v>
      </c>
      <c r="G49" t="s">
        <v>288</v>
      </c>
      <c r="H49" s="1">
        <v>45372</v>
      </c>
      <c r="I49" s="1">
        <v>45387.78792474041</v>
      </c>
      <c r="J49" t="s">
        <v>283</v>
      </c>
      <c r="K49" t="s">
        <v>31</v>
      </c>
      <c r="M49" t="s">
        <v>32</v>
      </c>
      <c r="N49" t="s">
        <v>33</v>
      </c>
      <c r="P49" t="s">
        <v>289</v>
      </c>
      <c r="Q49" t="s">
        <v>290</v>
      </c>
      <c r="S49" t="b">
        <v>1</v>
      </c>
      <c r="U49" s="2">
        <f>HYPERLINK("https://sbirkapp.gov.cz/detail/SPPM6KQRV5YB4ZV6", "https://sbirkapp.gov.cz/detail/SPPM6KQRV5YB4ZV6")</f>
        <v>0</v>
      </c>
      <c r="V49" t="s">
        <v>291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292</v>
      </c>
      <c r="F50" t="s">
        <v>28</v>
      </c>
      <c r="G50" t="s">
        <v>293</v>
      </c>
      <c r="H50" s="1">
        <v>33751</v>
      </c>
      <c r="I50" s="1">
        <v>45364.41145601188</v>
      </c>
      <c r="J50" t="s">
        <v>294</v>
      </c>
      <c r="K50" t="s">
        <v>92</v>
      </c>
      <c r="L50" s="1">
        <v>33786</v>
      </c>
      <c r="M50" t="s">
        <v>240</v>
      </c>
      <c r="N50" t="s">
        <v>241</v>
      </c>
      <c r="R50" t="s">
        <v>295</v>
      </c>
      <c r="S50" t="b">
        <v>0</v>
      </c>
      <c r="T50" s="1">
        <v>45657</v>
      </c>
      <c r="U50" s="2">
        <f>HYPERLINK("https://sbirkapp.gov.cz/detail/SPPIMRACCNZ3LEKG", "https://sbirkapp.gov.cz/detail/SPPIMRACCNZ3LEKG")</f>
        <v>0</v>
      </c>
      <c r="V50" t="s">
        <v>296</v>
      </c>
      <c r="W50">
        <v>2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297</v>
      </c>
      <c r="F51" t="s">
        <v>28</v>
      </c>
      <c r="G51" t="s">
        <v>298</v>
      </c>
      <c r="H51" s="1">
        <v>45330</v>
      </c>
      <c r="I51" s="1">
        <v>45343.56626979648</v>
      </c>
      <c r="J51" t="s">
        <v>299</v>
      </c>
      <c r="K51" t="s">
        <v>31</v>
      </c>
      <c r="M51" t="s">
        <v>300</v>
      </c>
      <c r="N51" t="s">
        <v>301</v>
      </c>
      <c r="S51" t="b">
        <v>1</v>
      </c>
      <c r="U51" s="2">
        <f>HYPERLINK("https://sbirkapp.gov.cz/detail/SPPCPPZUV7V72W3E", "https://sbirkapp.gov.cz/detail/SPPCPPZUV7V72W3E")</f>
        <v>0</v>
      </c>
      <c r="V51" t="s">
        <v>302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303</v>
      </c>
      <c r="F52" t="s">
        <v>37</v>
      </c>
      <c r="G52" t="s">
        <v>304</v>
      </c>
      <c r="H52" s="1">
        <v>45278</v>
      </c>
      <c r="I52" s="1">
        <v>45280.62985960901</v>
      </c>
      <c r="J52" t="s">
        <v>305</v>
      </c>
      <c r="K52" t="s">
        <v>31</v>
      </c>
      <c r="M52" t="s">
        <v>40</v>
      </c>
      <c r="N52" t="s">
        <v>41</v>
      </c>
      <c r="R52" t="s">
        <v>306</v>
      </c>
      <c r="S52" t="b">
        <v>0</v>
      </c>
      <c r="T52" s="1">
        <v>45402</v>
      </c>
      <c r="U52" s="2">
        <f>HYPERLINK("https://sbirkapp.gov.cz/detail/SPPBGX7R7P54WRIA", "https://sbirkapp.gov.cz/detail/SPPBGX7R7P54WRIA")</f>
        <v>0</v>
      </c>
      <c r="V52" t="s">
        <v>307</v>
      </c>
      <c r="W52">
        <v>1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308</v>
      </c>
      <c r="F53" t="s">
        <v>28</v>
      </c>
      <c r="G53" t="s">
        <v>309</v>
      </c>
      <c r="H53" s="1">
        <v>45267</v>
      </c>
      <c r="I53" s="1">
        <v>45273.65248016896</v>
      </c>
      <c r="J53" t="s">
        <v>310</v>
      </c>
      <c r="K53" t="s">
        <v>31</v>
      </c>
      <c r="M53" t="s">
        <v>188</v>
      </c>
      <c r="N53" t="s">
        <v>189</v>
      </c>
      <c r="O53" t="s">
        <v>311</v>
      </c>
      <c r="S53" t="b">
        <v>1</v>
      </c>
      <c r="U53" s="2">
        <f>HYPERLINK("https://sbirkapp.gov.cz/detail/SPPLDMCYNS3JM6GC", "https://sbirkapp.gov.cz/detail/SPPLDMCYNS3JM6GC")</f>
        <v>0</v>
      </c>
      <c r="V53" t="s">
        <v>312</v>
      </c>
      <c r="W53">
        <v>2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313</v>
      </c>
      <c r="F54" t="s">
        <v>28</v>
      </c>
      <c r="G54" t="s">
        <v>123</v>
      </c>
      <c r="H54" s="1">
        <v>45267</v>
      </c>
      <c r="I54" s="1">
        <v>45273.65244749896</v>
      </c>
      <c r="J54" t="s">
        <v>310</v>
      </c>
      <c r="K54" t="s">
        <v>31</v>
      </c>
      <c r="M54" t="s">
        <v>56</v>
      </c>
      <c r="N54" t="s">
        <v>57</v>
      </c>
      <c r="O54" t="s">
        <v>125</v>
      </c>
      <c r="R54" t="s">
        <v>126</v>
      </c>
      <c r="S54" t="b">
        <v>0</v>
      </c>
      <c r="T54" s="1">
        <v>46079</v>
      </c>
      <c r="U54" s="2">
        <f>HYPERLINK("https://sbirkapp.gov.cz/detail/SPPZ652YH7RLG72E", "https://sbirkapp.gov.cz/detail/SPPZ652YH7RLG72E")</f>
        <v>0</v>
      </c>
      <c r="V54" t="s">
        <v>314</v>
      </c>
      <c r="W54">
        <v>3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315</v>
      </c>
      <c r="F55" t="s">
        <v>28</v>
      </c>
      <c r="G55" t="s">
        <v>316</v>
      </c>
      <c r="H55" s="1">
        <v>45267</v>
      </c>
      <c r="I55" s="1">
        <v>45273.63035045761</v>
      </c>
      <c r="J55" t="s">
        <v>317</v>
      </c>
      <c r="K55" t="s">
        <v>31</v>
      </c>
      <c r="M55" t="s">
        <v>318</v>
      </c>
      <c r="N55" t="s">
        <v>319</v>
      </c>
      <c r="S55" t="b">
        <v>1</v>
      </c>
      <c r="U55" s="2">
        <f>HYPERLINK("https://sbirkapp.gov.cz/detail/SPP6F5KJTAAM6UTS", "https://sbirkapp.gov.cz/detail/SPP6F5KJTAAM6UTS")</f>
        <v>0</v>
      </c>
      <c r="V55" t="s">
        <v>320</v>
      </c>
      <c r="W55">
        <v>1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321</v>
      </c>
      <c r="F56" t="s">
        <v>28</v>
      </c>
      <c r="G56" t="s">
        <v>322</v>
      </c>
      <c r="H56" s="1">
        <v>45267</v>
      </c>
      <c r="I56" s="1">
        <v>45273.5648348243</v>
      </c>
      <c r="J56" t="s">
        <v>317</v>
      </c>
      <c r="K56" t="s">
        <v>31</v>
      </c>
      <c r="M56" t="s">
        <v>323</v>
      </c>
      <c r="N56" t="s">
        <v>324</v>
      </c>
      <c r="S56" t="b">
        <v>1</v>
      </c>
      <c r="U56" s="2">
        <f>HYPERLINK("https://sbirkapp.gov.cz/detail/SPPE6PMQYLIUZQ4O", "https://sbirkapp.gov.cz/detail/SPPE6PMQYLIUZQ4O")</f>
        <v>0</v>
      </c>
      <c r="V56" t="s">
        <v>325</v>
      </c>
      <c r="W56">
        <v>1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326</v>
      </c>
      <c r="F57" t="s">
        <v>28</v>
      </c>
      <c r="G57" t="s">
        <v>327</v>
      </c>
      <c r="H57" s="1">
        <v>45267</v>
      </c>
      <c r="I57" s="1">
        <v>45273.56438247702</v>
      </c>
      <c r="J57" t="s">
        <v>310</v>
      </c>
      <c r="K57" t="s">
        <v>31</v>
      </c>
      <c r="M57" t="s">
        <v>32</v>
      </c>
      <c r="N57" t="s">
        <v>33</v>
      </c>
      <c r="R57" t="s">
        <v>34</v>
      </c>
      <c r="S57" t="b">
        <v>0</v>
      </c>
      <c r="T57" s="1">
        <v>45402</v>
      </c>
      <c r="U57" s="2">
        <f>HYPERLINK("https://sbirkapp.gov.cz/detail/SPPA2K5WCSBC2ZKO", "https://sbirkapp.gov.cz/detail/SPPA2K5WCSBC2ZKO")</f>
        <v>0</v>
      </c>
      <c r="V57" t="s">
        <v>328</v>
      </c>
      <c r="W57">
        <v>1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329</v>
      </c>
      <c r="F58" t="s">
        <v>28</v>
      </c>
      <c r="G58" t="s">
        <v>330</v>
      </c>
      <c r="H58" s="1">
        <v>45267</v>
      </c>
      <c r="I58" s="1">
        <v>45273.5643507538</v>
      </c>
      <c r="J58" t="s">
        <v>310</v>
      </c>
      <c r="K58" t="s">
        <v>31</v>
      </c>
      <c r="M58" t="s">
        <v>247</v>
      </c>
      <c r="N58" t="s">
        <v>248</v>
      </c>
      <c r="R58" t="s">
        <v>65</v>
      </c>
      <c r="S58" t="b">
        <v>0</v>
      </c>
      <c r="T58" s="1">
        <v>45651</v>
      </c>
      <c r="U58" s="2">
        <f>HYPERLINK("https://sbirkapp.gov.cz/detail/SPPVLCB3IQLR2JWM", "https://sbirkapp.gov.cz/detail/SPPVLCB3IQLR2JWM")</f>
        <v>0</v>
      </c>
      <c r="V58" t="s">
        <v>331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332</v>
      </c>
      <c r="F59" t="s">
        <v>28</v>
      </c>
      <c r="G59" t="s">
        <v>333</v>
      </c>
      <c r="H59" s="1">
        <v>45099</v>
      </c>
      <c r="I59" s="1">
        <v>45106.4527772517</v>
      </c>
      <c r="J59" t="s">
        <v>317</v>
      </c>
      <c r="K59" t="s">
        <v>31</v>
      </c>
      <c r="M59" t="s">
        <v>334</v>
      </c>
      <c r="N59" t="s">
        <v>335</v>
      </c>
      <c r="R59" t="s">
        <v>336</v>
      </c>
      <c r="S59" t="b">
        <v>0</v>
      </c>
      <c r="T59" s="1">
        <v>45658</v>
      </c>
      <c r="U59" s="2">
        <f>HYPERLINK("https://sbirkapp.gov.cz/detail/SPPYOF4JR6GLJZIC", "https://sbirkapp.gov.cz/detail/SPPYOF4JR6GLJZIC")</f>
        <v>0</v>
      </c>
      <c r="V59" t="s">
        <v>337</v>
      </c>
      <c r="W59">
        <v>1</v>
      </c>
    </row>
    <row r="60" spans="1:23">
      <c r="A60" t="s">
        <v>23</v>
      </c>
      <c r="B60" t="s">
        <v>24</v>
      </c>
      <c r="C60" t="s">
        <v>25</v>
      </c>
      <c r="D60" t="s">
        <v>26</v>
      </c>
      <c r="E60" t="s">
        <v>338</v>
      </c>
      <c r="F60" t="s">
        <v>37</v>
      </c>
      <c r="G60" t="s">
        <v>304</v>
      </c>
      <c r="H60" s="1">
        <v>45089</v>
      </c>
      <c r="I60" s="1">
        <v>45092.51839083859</v>
      </c>
      <c r="J60" t="s">
        <v>339</v>
      </c>
      <c r="K60" t="s">
        <v>31</v>
      </c>
      <c r="M60" t="s">
        <v>40</v>
      </c>
      <c r="N60" t="s">
        <v>41</v>
      </c>
      <c r="R60" t="s">
        <v>306</v>
      </c>
      <c r="S60" t="b">
        <v>0</v>
      </c>
      <c r="T60" s="1">
        <v>45402</v>
      </c>
      <c r="U60" s="2">
        <f>HYPERLINK("https://sbirkapp.gov.cz/detail/SPPQQFCTEH3HTRKS", "https://sbirkapp.gov.cz/detail/SPPQQFCTEH3HTRKS")</f>
        <v>0</v>
      </c>
      <c r="V60" t="s">
        <v>340</v>
      </c>
      <c r="W60">
        <v>1</v>
      </c>
    </row>
    <row r="61" spans="1:23">
      <c r="A61" t="s">
        <v>23</v>
      </c>
      <c r="B61" t="s">
        <v>24</v>
      </c>
      <c r="C61" t="s">
        <v>25</v>
      </c>
      <c r="D61" t="s">
        <v>26</v>
      </c>
      <c r="E61" t="s">
        <v>341</v>
      </c>
      <c r="F61" t="s">
        <v>28</v>
      </c>
      <c r="G61" t="s">
        <v>211</v>
      </c>
      <c r="H61" s="1">
        <v>45015</v>
      </c>
      <c r="I61" s="1">
        <v>45021.65226989023</v>
      </c>
      <c r="J61" t="s">
        <v>342</v>
      </c>
      <c r="K61" t="s">
        <v>31</v>
      </c>
      <c r="M61" t="s">
        <v>79</v>
      </c>
      <c r="N61" t="s">
        <v>80</v>
      </c>
      <c r="O61" t="s">
        <v>213</v>
      </c>
      <c r="R61" t="s">
        <v>214</v>
      </c>
      <c r="S61" t="b">
        <v>0</v>
      </c>
      <c r="T61" s="1">
        <v>45717</v>
      </c>
      <c r="U61" s="2">
        <f>HYPERLINK("https://sbirkapp.gov.cz/detail/SPP6EASLY4YCX6MO", "https://sbirkapp.gov.cz/detail/SPP6EASLY4YCX6MO")</f>
        <v>0</v>
      </c>
      <c r="V61" t="s">
        <v>343</v>
      </c>
      <c r="W61">
        <v>2</v>
      </c>
    </row>
    <row r="62" spans="1:23">
      <c r="A62" t="s">
        <v>23</v>
      </c>
      <c r="B62" t="s">
        <v>24</v>
      </c>
      <c r="C62" t="s">
        <v>25</v>
      </c>
      <c r="D62" t="s">
        <v>26</v>
      </c>
      <c r="E62" t="s">
        <v>344</v>
      </c>
      <c r="F62" t="s">
        <v>28</v>
      </c>
      <c r="G62" t="s">
        <v>327</v>
      </c>
      <c r="H62" s="1">
        <v>45015</v>
      </c>
      <c r="I62" s="1">
        <v>45021.65226059571</v>
      </c>
      <c r="J62" t="s">
        <v>345</v>
      </c>
      <c r="K62" t="s">
        <v>31</v>
      </c>
      <c r="M62" t="s">
        <v>32</v>
      </c>
      <c r="N62" t="s">
        <v>33</v>
      </c>
      <c r="R62" t="s">
        <v>34</v>
      </c>
      <c r="S62" t="b">
        <v>0</v>
      </c>
      <c r="T62" s="1">
        <v>45402</v>
      </c>
      <c r="U62" s="2">
        <f>HYPERLINK("https://sbirkapp.gov.cz/detail/SPPCCHH5KXYAEBV4", "https://sbirkapp.gov.cz/detail/SPPCCHH5KXYAEBV4")</f>
        <v>0</v>
      </c>
      <c r="V62" t="s">
        <v>346</v>
      </c>
      <c r="W62">
        <v>1</v>
      </c>
    </row>
    <row r="63" spans="1:23">
      <c r="A63" t="s">
        <v>23</v>
      </c>
      <c r="B63" t="s">
        <v>24</v>
      </c>
      <c r="C63" t="s">
        <v>25</v>
      </c>
      <c r="D63" t="s">
        <v>26</v>
      </c>
      <c r="E63" t="s">
        <v>347</v>
      </c>
      <c r="F63" t="s">
        <v>28</v>
      </c>
      <c r="G63" t="s">
        <v>330</v>
      </c>
      <c r="H63" s="1">
        <v>44966</v>
      </c>
      <c r="I63" s="1">
        <v>44981.69202457916</v>
      </c>
      <c r="J63" t="s">
        <v>348</v>
      </c>
      <c r="K63" t="s">
        <v>31</v>
      </c>
      <c r="M63" t="s">
        <v>247</v>
      </c>
      <c r="N63" t="s">
        <v>248</v>
      </c>
      <c r="R63" t="s">
        <v>65</v>
      </c>
      <c r="S63" t="b">
        <v>0</v>
      </c>
      <c r="T63" s="1">
        <v>45651</v>
      </c>
      <c r="U63" s="2">
        <f>HYPERLINK("https://sbirkapp.gov.cz/detail/SPPR7A62WLAKXBEK", "https://sbirkapp.gov.cz/detail/SPPR7A62WLAKXBEK")</f>
        <v>0</v>
      </c>
      <c r="V63" t="s">
        <v>349</v>
      </c>
      <c r="W63">
        <v>1</v>
      </c>
    </row>
    <row r="64" spans="1:23">
      <c r="A64" t="s">
        <v>23</v>
      </c>
      <c r="B64" t="s">
        <v>24</v>
      </c>
      <c r="C64" t="s">
        <v>25</v>
      </c>
      <c r="D64" t="s">
        <v>26</v>
      </c>
      <c r="E64" t="s">
        <v>350</v>
      </c>
      <c r="F64" t="s">
        <v>37</v>
      </c>
      <c r="G64" t="s">
        <v>304</v>
      </c>
      <c r="H64" s="1">
        <v>44907</v>
      </c>
      <c r="I64" s="1">
        <v>44911.50228945968</v>
      </c>
      <c r="J64" t="s">
        <v>351</v>
      </c>
      <c r="K64" t="s">
        <v>31</v>
      </c>
      <c r="M64" t="s">
        <v>40</v>
      </c>
      <c r="N64" t="s">
        <v>41</v>
      </c>
      <c r="R64" t="s">
        <v>306</v>
      </c>
      <c r="S64" t="b">
        <v>0</v>
      </c>
      <c r="T64" s="1">
        <v>45402</v>
      </c>
      <c r="U64" s="2">
        <f>HYPERLINK("https://sbirkapp.gov.cz/detail/SPP7YI22NOXNS44A", "https://sbirkapp.gov.cz/detail/SPP7YI22NOXNS44A")</f>
        <v>0</v>
      </c>
      <c r="V64" t="s">
        <v>352</v>
      </c>
      <c r="W64">
        <v>1</v>
      </c>
    </row>
    <row r="65" spans="1:23">
      <c r="A65" t="s">
        <v>23</v>
      </c>
      <c r="B65" t="s">
        <v>24</v>
      </c>
      <c r="C65" t="s">
        <v>25</v>
      </c>
      <c r="D65" t="s">
        <v>26</v>
      </c>
      <c r="E65" t="s">
        <v>353</v>
      </c>
      <c r="F65" t="s">
        <v>28</v>
      </c>
      <c r="G65" t="s">
        <v>354</v>
      </c>
      <c r="H65" s="1">
        <v>44903</v>
      </c>
      <c r="I65" s="1">
        <v>44907.73240068372</v>
      </c>
      <c r="J65" t="s">
        <v>351</v>
      </c>
      <c r="K65" t="s">
        <v>31</v>
      </c>
      <c r="M65" t="s">
        <v>234</v>
      </c>
      <c r="N65" t="s">
        <v>235</v>
      </c>
      <c r="S65" t="b">
        <v>1</v>
      </c>
      <c r="U65" s="2">
        <f>HYPERLINK("https://sbirkapp.gov.cz/detail/SPPBWFMQXYP3KTEA", "https://sbirkapp.gov.cz/detail/SPPBWFMQXYP3KTEA")</f>
        <v>0</v>
      </c>
      <c r="V65" t="s">
        <v>355</v>
      </c>
      <c r="W65">
        <v>1</v>
      </c>
    </row>
    <row r="66" spans="1:23">
      <c r="A66" t="s">
        <v>23</v>
      </c>
      <c r="B66" t="s">
        <v>24</v>
      </c>
      <c r="C66" t="s">
        <v>25</v>
      </c>
      <c r="D66" t="s">
        <v>26</v>
      </c>
      <c r="E66" t="s">
        <v>356</v>
      </c>
      <c r="F66" t="s">
        <v>28</v>
      </c>
      <c r="G66" t="s">
        <v>123</v>
      </c>
      <c r="H66" s="1">
        <v>44875</v>
      </c>
      <c r="I66" s="1">
        <v>44889.54713993469</v>
      </c>
      <c r="J66" t="s">
        <v>357</v>
      </c>
      <c r="K66" t="s">
        <v>31</v>
      </c>
      <c r="M66" t="s">
        <v>56</v>
      </c>
      <c r="N66" t="s">
        <v>57</v>
      </c>
      <c r="O66" t="s">
        <v>125</v>
      </c>
      <c r="R66" t="s">
        <v>126</v>
      </c>
      <c r="S66" t="b">
        <v>0</v>
      </c>
      <c r="T66" s="1">
        <v>46079</v>
      </c>
      <c r="U66" s="2">
        <f>HYPERLINK("https://sbirkapp.gov.cz/detail/SPP24OGZC5POJBEG", "https://sbirkapp.gov.cz/detail/SPP24OGZC5POJBEG")</f>
        <v>0</v>
      </c>
      <c r="V66" t="s">
        <v>358</v>
      </c>
      <c r="W66">
        <v>2</v>
      </c>
    </row>
    <row r="67" spans="1:23">
      <c r="A67" t="s">
        <v>23</v>
      </c>
      <c r="B67" t="s">
        <v>24</v>
      </c>
      <c r="C67" t="s">
        <v>25</v>
      </c>
      <c r="D67" t="s">
        <v>26</v>
      </c>
      <c r="E67" t="s">
        <v>359</v>
      </c>
      <c r="F67" t="s">
        <v>28</v>
      </c>
      <c r="G67" t="s">
        <v>360</v>
      </c>
      <c r="H67" s="1">
        <v>44875</v>
      </c>
      <c r="I67" s="1">
        <v>44889.54660864241</v>
      </c>
      <c r="J67" t="s">
        <v>357</v>
      </c>
      <c r="K67" t="s">
        <v>31</v>
      </c>
      <c r="M67" t="s">
        <v>361</v>
      </c>
      <c r="N67" t="s">
        <v>362</v>
      </c>
      <c r="S67" t="b">
        <v>1</v>
      </c>
      <c r="U67" s="2">
        <f>HYPERLINK("https://sbirkapp.gov.cz/detail/SPPBALS7HHPY4VDM", "https://sbirkapp.gov.cz/detail/SPPBALS7HHPY4VDM")</f>
        <v>0</v>
      </c>
      <c r="V67" t="s">
        <v>363</v>
      </c>
      <c r="W67">
        <v>1</v>
      </c>
    </row>
    <row r="68" spans="1:23">
      <c r="A68" t="s">
        <v>23</v>
      </c>
      <c r="B68" t="s">
        <v>24</v>
      </c>
      <c r="C68" t="s">
        <v>25</v>
      </c>
      <c r="D68" t="s">
        <v>26</v>
      </c>
      <c r="E68" t="s">
        <v>364</v>
      </c>
      <c r="F68" t="s">
        <v>37</v>
      </c>
      <c r="G68" t="s">
        <v>205</v>
      </c>
      <c r="H68" s="1">
        <v>44676</v>
      </c>
      <c r="I68" s="1">
        <v>44692.71219352602</v>
      </c>
      <c r="J68" t="s">
        <v>365</v>
      </c>
      <c r="K68" t="s">
        <v>31</v>
      </c>
      <c r="M68" t="s">
        <v>207</v>
      </c>
      <c r="N68" t="s">
        <v>208</v>
      </c>
      <c r="S68" t="b">
        <v>1</v>
      </c>
      <c r="U68" s="2">
        <f>HYPERLINK("https://sbirkapp.gov.cz/detail/SPPQ6ZYCV7CPJAJY", "https://sbirkapp.gov.cz/detail/SPPQ6ZYCV7CPJAJY")</f>
        <v>0</v>
      </c>
      <c r="V68" t="s">
        <v>366</v>
      </c>
      <c r="W68">
        <v>3</v>
      </c>
    </row>
    <row r="69" spans="1:23">
      <c r="A69" t="s">
        <v>23</v>
      </c>
      <c r="B69" t="s">
        <v>24</v>
      </c>
      <c r="C69" t="s">
        <v>25</v>
      </c>
      <c r="D69" t="s">
        <v>26</v>
      </c>
      <c r="E69" t="s">
        <v>367</v>
      </c>
      <c r="F69" t="s">
        <v>28</v>
      </c>
      <c r="G69" t="s">
        <v>327</v>
      </c>
      <c r="H69" s="1">
        <v>44651</v>
      </c>
      <c r="I69" s="1">
        <v>44673.69144754654</v>
      </c>
      <c r="J69" t="s">
        <v>368</v>
      </c>
      <c r="K69" t="s">
        <v>31</v>
      </c>
      <c r="M69" t="s">
        <v>32</v>
      </c>
      <c r="N69" t="s">
        <v>33</v>
      </c>
      <c r="R69" t="s">
        <v>34</v>
      </c>
      <c r="S69" t="b">
        <v>0</v>
      </c>
      <c r="T69" s="1">
        <v>45402</v>
      </c>
      <c r="U69" s="2">
        <f>HYPERLINK("https://sbirkapp.gov.cz/detail/SPPDUFRF54HBTUW6", "https://sbirkapp.gov.cz/detail/SPPDUFRF54HBTUW6")</f>
        <v>0</v>
      </c>
      <c r="V69" t="s">
        <v>369</v>
      </c>
      <c r="W69">
        <v>3</v>
      </c>
    </row>
    <row r="70" spans="1:23">
      <c r="A70" t="s">
        <v>23</v>
      </c>
      <c r="B70" t="s">
        <v>24</v>
      </c>
      <c r="C70" t="s">
        <v>25</v>
      </c>
      <c r="D70" t="s">
        <v>26</v>
      </c>
      <c r="E70" t="s">
        <v>370</v>
      </c>
      <c r="F70" t="s">
        <v>28</v>
      </c>
      <c r="G70" t="s">
        <v>330</v>
      </c>
      <c r="H70" s="1">
        <v>44595</v>
      </c>
      <c r="I70" s="1">
        <v>44641.7125419974</v>
      </c>
      <c r="J70" t="s">
        <v>371</v>
      </c>
      <c r="K70" t="s">
        <v>31</v>
      </c>
      <c r="M70" t="s">
        <v>372</v>
      </c>
      <c r="N70" t="s">
        <v>373</v>
      </c>
      <c r="R70" t="s">
        <v>65</v>
      </c>
      <c r="S70" t="b">
        <v>0</v>
      </c>
      <c r="T70" s="1">
        <v>45651</v>
      </c>
      <c r="U70" s="2">
        <f>HYPERLINK("https://sbirkapp.gov.cz/detail/SPP5Z4GPZ4Y7APIS", "https://sbirkapp.gov.cz/detail/SPP5Z4GPZ4Y7APIS")</f>
        <v>0</v>
      </c>
      <c r="V70" t="s">
        <v>374</v>
      </c>
      <c r="W7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2026-08-17T22:13:24Z</dcterms:created>
  <dcterms:modified xsi:type="dcterms:W3CDTF">2026-08-17T22:13:24Z</dcterms:modified>
</cp:coreProperties>
</file>