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<sst xmlns="http://schemas.openxmlformats.org/spreadsheetml/2006/main" count="847" uniqueCount="307">
  <si>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</si>
  <si>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</si>
  <si>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</si>
  <si>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</si>
  <si>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</si>
  <si>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</si>
  <si>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</si>
  <si>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</si>
  <si>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</si>
  <si>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</si>
  <si>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</si>
  <si>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</si>
  <si>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</si>
  <si>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</si>
  <si>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</si>
  <si>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</si>
  <si>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</si>
  <si>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</si>
  <si>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</si>
  <si>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</si>
  <si>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</si>
  <si>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</si>
  <si>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</si>
  <si>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Liberecký kraj</t>
  </si>
  <si>
    <t>70891508</t>
  </si>
  <si>
    <t>c5kbvkw</t>
  </si>
  <si>
    <t>3/2025</t>
  </si>
  <si>
    <t>Nařízení</t>
  </si>
  <si>
    <t>kterým se stanovují požadavky na zpracování movitých archeologických nálezů, dokumentace k nim a na způsob jejich předání kraji</t>
  </si>
  <si>
    <t>2025-11-05</t>
  </si>
  <si>
    <t>Běžný</t>
  </si>
  <si>
    <t xml:space="preserve">archeologické nálezy </t>
  </si>
  <si>
    <t>zákon č. 20/1987 Sb., o státní památkové péči - § 23a odst. 4</t>
  </si>
  <si>
    <t>1595273661</t>
  </si>
  <si>
    <t>2/2025</t>
  </si>
  <si>
    <t>kterým se stanovují úseky silnic, na kterých se pro jejich malý dopravní význam nezajišťuje sjízdnost a schůdnost odstraňováním sněhu a náledí</t>
  </si>
  <si>
    <t>2025-09-17</t>
  </si>
  <si>
    <t>pozemní komunikace - vyznačení neudržovaných úseků</t>
  </si>
  <si>
    <t xml:space="preserve">zákon č. 13/1997 Sb., o pozemních komunikacích - § 27 odst. 5 </t>
  </si>
  <si>
    <t>1572227029</t>
  </si>
  <si>
    <t>1/2025</t>
  </si>
  <si>
    <t>kterým se stanoví podmínky k zabezpečení požární ochrany v době zvýšeného nebezpečí vzniku požáru</t>
  </si>
  <si>
    <t>2025-04-15</t>
  </si>
  <si>
    <t>požární ochrana - zvýšené nebezpečí vzniku požáru</t>
  </si>
  <si>
    <t>zákon č. 133/1985 Sb., o požární ochraně - § 27 odst. 2  písm. b) bod 3.</t>
  </si>
  <si>
    <t>3/2024: kterým se stanoví podmínky k zabezpečení požární ochrany v době zvýšeného nebezpečí vzniku požáru</t>
  </si>
  <si>
    <t>1502351317</t>
  </si>
  <si>
    <t>5/2024</t>
  </si>
  <si>
    <t>2024-11-01</t>
  </si>
  <si>
    <t>1426821978</t>
  </si>
  <si>
    <t>4/2024</t>
  </si>
  <si>
    <t>kterým se stanoví podmínky k zabezpečení požární ochrany při akcích, kterých se zúčastňuje větší počet osob</t>
  </si>
  <si>
    <t>2024-07-01</t>
  </si>
  <si>
    <t>požární ochrana - podmínky při akcích</t>
  </si>
  <si>
    <t>zákon č. 133/1985 Sb., o požární ochraně - § 27 odst. 2  písm. b) bod 5.</t>
  </si>
  <si>
    <t>2/2024: kterým se stanoví podmínky k zabezpečení požární ochrany při akcích, kterých se zúčastňuje větší počet osob</t>
  </si>
  <si>
    <t>1363212276</t>
  </si>
  <si>
    <t>3/2024</t>
  </si>
  <si>
    <t>2024-03-28</t>
  </si>
  <si>
    <t>3/2016: kterým se stanoví podmínky k zabezpečení požární ochrany v době zvýšeného nebezpečí vzniku požáru</t>
  </si>
  <si>
    <t>1/2025: kterým se stanoví podmínky k zabezpečení požární ochrany v době zvýšeného nebezpečí vzniku požáru</t>
  </si>
  <si>
    <t>1328927239</t>
  </si>
  <si>
    <t>12/2012</t>
  </si>
  <si>
    <t>Nařízení o zřízení přírodní památky Stohánek</t>
  </si>
  <si>
    <t>2012-06-22</t>
  </si>
  <si>
    <t>Dle přechodného ustanovení</t>
  </si>
  <si>
    <t xml:space="preserve">ochrana přírody a krajiny - zřízení přírodní památky </t>
  </si>
  <si>
    <t xml:space="preserve">zákon č. 114/1992 Sb., o ochraně přírody a krajiny - § 77a odst. 2 a § 36 odst. 1 - zřízení přírodní památky </t>
  </si>
  <si>
    <t>1321437331</t>
  </si>
  <si>
    <t>11/2012</t>
  </si>
  <si>
    <t>Nařízení o zřízení přírodní památky Široký kámen</t>
  </si>
  <si>
    <t>1321437046</t>
  </si>
  <si>
    <t>10/2012</t>
  </si>
  <si>
    <t>Nařízení o zřízení přírodní památky Rašeliniště Černého rybníka</t>
  </si>
  <si>
    <t>1321374741</t>
  </si>
  <si>
    <t>9/2012</t>
  </si>
  <si>
    <t>Nařízení o zřízení přírodní památky Jelení vrchy</t>
  </si>
  <si>
    <t>1321306476</t>
  </si>
  <si>
    <t>8/2012</t>
  </si>
  <si>
    <t>Nařízení o zřízení přírodní památky Hadí kopec</t>
  </si>
  <si>
    <t>1321306553</t>
  </si>
  <si>
    <t>7/2012</t>
  </si>
  <si>
    <t>Nařízení o zřízení přírodní památky Divadlo</t>
  </si>
  <si>
    <t>1321306345</t>
  </si>
  <si>
    <t>6/2012</t>
  </si>
  <si>
    <t>Nařízení o zřízení přírodní památky Děvín a Ostrý</t>
  </si>
  <si>
    <t>1321306186</t>
  </si>
  <si>
    <t>1/2008</t>
  </si>
  <si>
    <t>Nařízení, kterým se zřizuje Přírodní památka Okřešické louky a její ochranné pásmo</t>
  </si>
  <si>
    <t>2008-04-03</t>
  </si>
  <si>
    <t>ochrana přírody a krajiny - zřízení přírodní památky ; ochrana přírody a krajiny - vyhlášení ochranného pásma přírodní památky</t>
  </si>
  <si>
    <t>zákon č. 114/1992 Sb., o ochraně přírody a krajiny - § 77a odst. 2 a § 36 odst. 1 - zřízení přírodní památky ; zákon č. 114/1992 Sb., o ochraně přírody a krajiny - § 77a odst. 2 a § 37 odst. 1 - vyhlášení ochranného pásma přírodní památky</t>
  </si>
  <si>
    <t>1320860067</t>
  </si>
  <si>
    <t>3/2006</t>
  </si>
  <si>
    <t>Nařízení o zřízení Přírodního parku Maloskalsko</t>
  </si>
  <si>
    <t>2006-02-16</t>
  </si>
  <si>
    <t>ochrana přírody a krajiny - zřízení přírodního parku</t>
  </si>
  <si>
    <t>zákon č. 114/1992 Sb., o ochraně přírody a krajiny - § 77a odst. 2 a § 12 odst. 3 - zřízení přírodního parku</t>
  </si>
  <si>
    <t>1316580308</t>
  </si>
  <si>
    <t>2/2006</t>
  </si>
  <si>
    <t>Nařízení o zřízení Přírodní památky Provodínské kameny a jejího ochranného pásma</t>
  </si>
  <si>
    <t>1316573924</t>
  </si>
  <si>
    <t>1/2006</t>
  </si>
  <si>
    <t>Nařízení o zřízení Přírodní rezervace Hamrštejn a jejího ochranného pásma</t>
  </si>
  <si>
    <t>ochrana přírody a krajiny - zřízení přírodní rezervace ; ochrana přírody a krajiny - vyhlášení ochranného pásma přírodní rezervace</t>
  </si>
  <si>
    <t>zákon č. 114/1992 Sb., o ochraně přírody a krajiny - § 77a odst. 2 a § 33 odst. 1 - zřízení přírodní rezervace ; zákon č. 114/1992 Sb., o ochraně přírody a krajiny - § 77a odst. 2 a § 37 odst. 1 - vyhlášení ochranného pásma přírodní rezervace</t>
  </si>
  <si>
    <t>1316472096</t>
  </si>
  <si>
    <t>8/2005</t>
  </si>
  <si>
    <t>Nařízení o zřízení přírodní památky "Kovářův mlýn" a jejího ochranného pásma</t>
  </si>
  <si>
    <t>2005-10-20</t>
  </si>
  <si>
    <t>1316025828</t>
  </si>
  <si>
    <t>VÝMAZ</t>
  </si>
  <si>
    <t>-</t>
  </si>
  <si>
    <t>1316025823</t>
  </si>
  <si>
    <t>7/2005</t>
  </si>
  <si>
    <t>Nařízení o zřízení přírodní památky "Nístějka" a jejího ochranného pásma</t>
  </si>
  <si>
    <t>1315824046</t>
  </si>
  <si>
    <t>6/2005</t>
  </si>
  <si>
    <t>Nařízení o zřízení přírodní památky Jezírko pod Táborem a jejího ochranného pásma</t>
  </si>
  <si>
    <t>1315804843</t>
  </si>
  <si>
    <t>5/2005</t>
  </si>
  <si>
    <t>Nařízení o zřízení Přírodního parku Ještěd</t>
  </si>
  <si>
    <t>2005-06-17</t>
  </si>
  <si>
    <t>1315778448</t>
  </si>
  <si>
    <t>4/2005</t>
  </si>
  <si>
    <t>Nařízení o zřízení Přírodní památky Dutý kámen a jejího ochranného pásma</t>
  </si>
  <si>
    <t>1315778758</t>
  </si>
  <si>
    <t>3/2005</t>
  </si>
  <si>
    <t>Nařízení o zřízení Přírodní památky Panský lom a jejího ochranného pásma</t>
  </si>
  <si>
    <t>2005-04-14</t>
  </si>
  <si>
    <t>1315757737</t>
  </si>
  <si>
    <t>2/2005</t>
  </si>
  <si>
    <t>1315694309</t>
  </si>
  <si>
    <t>13/2012</t>
  </si>
  <si>
    <t>Nařízení Libereckého kraje o zrušení přírodní rezervace Sluneční dvůr a jejího ochranného pásma a přírodní památky Konvalinkový vrch a jejího ochranného pásma</t>
  </si>
  <si>
    <t>2012-08-30</t>
  </si>
  <si>
    <t xml:space="preserve">ochrana přírody a krajiny - zrušení přírodní rezervace </t>
  </si>
  <si>
    <t xml:space="preserve">zákon č. 114/1992 Sb., o ochraně přírody a krajiny - § 77a odst. 2 a § 45 odst. 1 - zrušení přírodní rezervace </t>
  </si>
  <si>
    <t>1315490030</t>
  </si>
  <si>
    <t>1/2005</t>
  </si>
  <si>
    <t>1315480743</t>
  </si>
  <si>
    <t>1/2014</t>
  </si>
  <si>
    <t>Nařízení Libereckého kraje o určení městského úřadu Ralsko obecným stavebním úřadem</t>
  </si>
  <si>
    <t>2014-04-16</t>
  </si>
  <si>
    <t>jiná</t>
  </si>
  <si>
    <t xml:space="preserve">ústavní zákon č. 1/1993 Sb., Ústava České republiky - čl. 79 odst. 3 </t>
  </si>
  <si>
    <t>1315411161</t>
  </si>
  <si>
    <t>5/2003</t>
  </si>
  <si>
    <t>Nařízení, kterým se stanoví podmínky k zabezpečení požární ochrany v budovách zvláštního významu</t>
  </si>
  <si>
    <t>2003-11-20</t>
  </si>
  <si>
    <t>požární ochrana - budovy zvláštního významu</t>
  </si>
  <si>
    <t>zákon č. 133/1985 Sb., o požární ochraně - § 27 odst. 2  písm. b) bod 4.</t>
  </si>
  <si>
    <t>1315298443</t>
  </si>
  <si>
    <t>3/2003</t>
  </si>
  <si>
    <t>Nařízení, kterým se mění nařízení Libereckého kraje č. 3/2002, kterým se stanoví podmínky k zabezpečení zdrojů vody k hašení požárů</t>
  </si>
  <si>
    <t xml:space="preserve">požární ochrana - zdroje vody k hašení </t>
  </si>
  <si>
    <t>zákon č. 133/1985 Sb., o požární ochraně - § 27 odst. 2  písm. b) bod 2.</t>
  </si>
  <si>
    <t>1315298434</t>
  </si>
  <si>
    <t>1/2003</t>
  </si>
  <si>
    <t>Nařízení, kterým se vydává požární poplachový plán Libereckého kraje</t>
  </si>
  <si>
    <t>požární ochrana - poplachový plán kraje</t>
  </si>
  <si>
    <t>zákon č. 133/1985 Sb., o požární ochraně - § 27 odst. 2  písm. a)</t>
  </si>
  <si>
    <t>1315192307</t>
  </si>
  <si>
    <t>2/2024</t>
  </si>
  <si>
    <t>2024-01-25</t>
  </si>
  <si>
    <t>2/2020: kterým se stanoví podmínky k zabezpečení požární ochrany při akcích, kterých se zúčastňuje větší počet osob</t>
  </si>
  <si>
    <t>4/2024: kterým se stanoví podmínky k zabezpečení požární ochrany při akcích, kterých se zúčastňuje větší počet osob</t>
  </si>
  <si>
    <t>1297822272</t>
  </si>
  <si>
    <t>1/2024</t>
  </si>
  <si>
    <t>Obecně závazná vyhláška</t>
  </si>
  <si>
    <t>Závazná část Aktualizace Plánu odpadového hospodářství Libereckého kraje 2016–2025 s výhledem do roku 2035</t>
  </si>
  <si>
    <t>2024-01-18</t>
  </si>
  <si>
    <t xml:space="preserve">plán odpadového hospodářství kraje </t>
  </si>
  <si>
    <t>zákon č. 185/2001 Sb., o odpadech a o změně některých dalších zákonů - § 43 odst. 11 a § 78 odst. 1 písm. c)</t>
  </si>
  <si>
    <t>1/2016: kterou se vyhlašuje závazná část Plánu odpadového hospodářství Libereckého kraje 2016-2025</t>
  </si>
  <si>
    <t>1293454891</t>
  </si>
  <si>
    <t>2/2023</t>
  </si>
  <si>
    <t>kterým se stanovují maximální ceny veřejné linkové osobní vnitrostátní silniční dopravy a železniční osobní vnitrostátní dopravy provozované v rámci integrovaných veřejných služeb na území Libereckého kraje podle jiného právního předpisu</t>
  </si>
  <si>
    <t>2024-01-01</t>
  </si>
  <si>
    <t>regulace cen - stanovení maximálních cen, pokud nejsou stanoveny ministerstvem</t>
  </si>
  <si>
    <t>zákon č. 265/1991 Sb., o působnosti orgánů České republiky v oblasti cen - § 4 odst. 1 písm. a)</t>
  </si>
  <si>
    <t>2/2022: kterým se stanovují maximální ceny veřejné linkové osobní vnitrostátní silniční dopravy a železniční osobní vnitrostátní dopravy provozované v rámci integrovaných veřejných služeb na území Libereckého kraje podle jiného právního předpisu</t>
  </si>
  <si>
    <t>Vyřazeno</t>
  </si>
  <si>
    <t>1253099113</t>
  </si>
  <si>
    <t>1/2023</t>
  </si>
  <si>
    <t>2023-10-24</t>
  </si>
  <si>
    <t>1251532858</t>
  </si>
  <si>
    <t>5/2006</t>
  </si>
  <si>
    <t>o zřízení přírodní památky „Borecké skály“ a jejího ochranného pásma</t>
  </si>
  <si>
    <t>2006-11-15</t>
  </si>
  <si>
    <t>1194642219</t>
  </si>
  <si>
    <t>6/2006</t>
  </si>
  <si>
    <t xml:space="preserve">o zřízení přírodní rezervace Údolí Vošmendy a jejího ochranného pásma </t>
  </si>
  <si>
    <t>2006-12-20</t>
  </si>
  <si>
    <t xml:space="preserve">ochrana přírody a krajiny - zřízení přírodní rezervace </t>
  </si>
  <si>
    <t xml:space="preserve">zákon č. 114/1992 Sb., o ochraně přírody a krajiny - § 77a odst. 2 a § 33 odst. 1 - zřízení přírodní rezervace </t>
  </si>
  <si>
    <t>1194393360</t>
  </si>
  <si>
    <t>1/2016</t>
  </si>
  <si>
    <t>kterou se vyhlašuje závazná část Plánu odpadového hospodářství Libereckého kraje 2016-2025</t>
  </si>
  <si>
    <t>2016-03-12</t>
  </si>
  <si>
    <t>1/2024: Závazná část Aktualizace Plánu odpadového hospodářství Libereckého kraje 2016–2025 s výhledem do roku 2035; 1/2024: Závazná část Aktualizace Plánu odpadového hospodářství Libereckého kraje 2016–2025 s výhledem do roku 2035; 1/2024: Závazná část Aktualizace Plánu odpadového hospodářství Libereckého kraje 2016–2025 s výhledem do roku 2035</t>
  </si>
  <si>
    <t>1164361926</t>
  </si>
  <si>
    <t>3/2004</t>
  </si>
  <si>
    <t>o znaku a vlajce Libereckého kraje a jejich užívání</t>
  </si>
  <si>
    <t>2004-07-13</t>
  </si>
  <si>
    <t xml:space="preserve">ústavní zákon č. 1/1993 Sb., Ústava České republiky - čl. 104 odst. 3 </t>
  </si>
  <si>
    <t>1160744586</t>
  </si>
  <si>
    <t>2/2022</t>
  </si>
  <si>
    <t>2023-01-01</t>
  </si>
  <si>
    <t>2/2021: kterým se stanovují maximální ceny veřejné linkové osobní vnitrostátní silniční dopravy a železniční osobní vnitrostátní dopravy provozované v rámci integrovaných veřejných služeb na území Libereckého kraje podle jiného právního předpisu</t>
  </si>
  <si>
    <t>2/2023: kterým se stanovují maximální ceny veřejné linkové osobní vnitrostátní silniční dopravy a železniční osobní vnitrostátní dopravy provozované v rámci integrovaných veřejných služeb na území Libereckého kraje podle jiného právního předpisu; 2/2023: kterým se stanovují maximální ceny veřejné linkové osobní vnitrostátní silniční dopravy a železniční osobní vnitrostátní dopravy provozované v rámci integrovaných veřejných služeb na území Libereckého kraje podle jiného právního předpisu; 2/2023: kterým se stanovují maximální ceny veřejné linkové osobní vnitrostátní silniční dopravy a železniční osobní vnitrostátní dopravy provozované v rámci integrovaných veřejných služeb na území Libereckého kraje podle jiného právního předpisu; 2/2023: kterým se stanovují maximální ceny veřejné linkové osobní vnitrostátní silniční dopravy a železniční osobní vnitrostátní dopravy provozované v rámci integrovaných veřejných služeb na území Libereckého kraje podle jiného právního předpisu; 2/2023: kterým se stanovují maximální ceny veřejné linkové osobní vnitrostátní silniční dopravy a železniční osobní vnitrostátní dopravy provozované v rámci integrovaných veřejných služeb na území Libereckého kraje podle jiného právního předpisu</t>
  </si>
  <si>
    <t>1108817341</t>
  </si>
  <si>
    <t>1/2022</t>
  </si>
  <si>
    <t>2022-10-29</t>
  </si>
  <si>
    <t>1093784638</t>
  </si>
  <si>
    <t>1/2007</t>
  </si>
  <si>
    <t>o zřízení přírodní památky Rádlo a jejího ochranného pásma</t>
  </si>
  <si>
    <t>2007-07-13</t>
  </si>
  <si>
    <t>1009536498</t>
  </si>
  <si>
    <t>1/2012</t>
  </si>
  <si>
    <t>o zřízení Přírodní památky Cihelenské rybníky a jejího ochranného pásma</t>
  </si>
  <si>
    <t>2012-07-03</t>
  </si>
  <si>
    <t>1006001369</t>
  </si>
  <si>
    <t>3/2012</t>
  </si>
  <si>
    <t>o zřízení přírodní památky Česká Lípa – mokřad v nivě Šporky a jejího ochranného pásma</t>
  </si>
  <si>
    <t>1005978570</t>
  </si>
  <si>
    <t>4/2012</t>
  </si>
  <si>
    <t>o zřízení Přírodní památky Manušické rybníky a jejího ochranného pásma</t>
  </si>
  <si>
    <t>2012-08-14</t>
  </si>
  <si>
    <t>1005152538</t>
  </si>
  <si>
    <t>5/2012</t>
  </si>
  <si>
    <t>o zřízení Přírodní památky Stružnické rybníky</t>
  </si>
  <si>
    <t>1005148033</t>
  </si>
  <si>
    <t>15/2012</t>
  </si>
  <si>
    <t>o zřízení Přírodní památky Skalice u České Lípy a jejího ochranného pásma</t>
  </si>
  <si>
    <t>2012-11-03</t>
  </si>
  <si>
    <t>1005010041</t>
  </si>
  <si>
    <t>2/2013</t>
  </si>
  <si>
    <t>o zřízení Přírodní rezervace Údolí Jizery a jejího ochranného pásma</t>
  </si>
  <si>
    <t>2013-05-11</t>
  </si>
  <si>
    <t>1004645507</t>
  </si>
  <si>
    <t>6/2013</t>
  </si>
  <si>
    <t>o zřízení Přírodní památky Červený rybník a jejího ochranného pásma</t>
  </si>
  <si>
    <t>2013-12-04</t>
  </si>
  <si>
    <t>1004153637</t>
  </si>
  <si>
    <t>5/2013</t>
  </si>
  <si>
    <t>kterým se mění Nařízení Libereckého kraje č. 1/2013 ze dne 5. 2. 2013, o zřízení Přírodní památky Zahrádky u České Lípy a jejího ochranného pásma</t>
  </si>
  <si>
    <t>1004153543</t>
  </si>
  <si>
    <t>2/2014</t>
  </si>
  <si>
    <t xml:space="preserve"> o zřízení Přírodní památky Niva Ploučnice u Žizníkova a jejího ochranného pásma</t>
  </si>
  <si>
    <t>2014-07-15</t>
  </si>
  <si>
    <t>ochrana přírody a krajiny - zřízení přírodní památky ; ochrana přírody a krajiny - vyhlášení ochranného pásma přírodní rezervace</t>
  </si>
  <si>
    <t>zákon č. 114/1992 Sb., o ochraně přírody a krajiny - § 77a odst. 2 a § 36 odst. 1 - zřízení přírodní památky ; zákon č. 114/1992 Sb., o ochraně přírody a krajiny - § 77a odst. 2 a § 37 odst. 1 - vyhlášení ochranného pásma přírodní rezervace</t>
  </si>
  <si>
    <t>995628335</t>
  </si>
  <si>
    <t>3/2014</t>
  </si>
  <si>
    <t>o zřízení Přírodní památky Meandry Ploučnice u Mimoně a jejího ochranného pásma</t>
  </si>
  <si>
    <t>995542139</t>
  </si>
  <si>
    <t>1/2015</t>
  </si>
  <si>
    <t xml:space="preserve">o vyhlášení přírodní památky Vranovské skály </t>
  </si>
  <si>
    <t>2015-03-28</t>
  </si>
  <si>
    <t>995510556</t>
  </si>
  <si>
    <t>3/2015</t>
  </si>
  <si>
    <t>o vyhlášení přírodní rezervace Ralsko</t>
  </si>
  <si>
    <t>2015-12-30</t>
  </si>
  <si>
    <t>995492961</t>
  </si>
  <si>
    <t>2/2016</t>
  </si>
  <si>
    <t xml:space="preserve">o odejmutí působnosti obecného stavebního úřadu Obecnímu úřadu Všeň ke dni 31. 5. 2016 a určení Městského úřadu Turnov, stavebního úřadu, který bude od 1. 6. 2016 vykonávat působnost ve správním obvodu zaniklého stavebního úřadu </t>
  </si>
  <si>
    <t>2016-05-31</t>
  </si>
  <si>
    <t>odejmutí působnosti stavebního úřadu</t>
  </si>
  <si>
    <t xml:space="preserve">zákon č. 183/2006 Sb., stavební zákon - § 13 odst. 2 </t>
  </si>
  <si>
    <t>995178708</t>
  </si>
  <si>
    <t>3/2016</t>
  </si>
  <si>
    <t>2016-07-29</t>
  </si>
  <si>
    <t>3/2024: kterým se stanoví podmínky k zabezpečení požární ochrany v době zvýšeného nebezpečí vzniku požáru; 3/2024: kterým se stanoví podmínky k zabezpečení požární ochrany v době zvýšeného nebezpečí vzniku požáru</t>
  </si>
  <si>
    <t>995156036</t>
  </si>
  <si>
    <t>1/2017</t>
  </si>
  <si>
    <t xml:space="preserve">o odejmutí působnosti obecného stavebního úřadu Městskému úřadu Harrachov ke dni 30. 6. 2017 a určení Městského úřadu Tanvald, Odboru stavební úřad a životní prostředí, který bude od 1. 7. 2017 vykonávat působnost ve správním obvodu zaniklého stavebního úřadu </t>
  </si>
  <si>
    <t>2017-06-30</t>
  </si>
  <si>
    <t>994607561</t>
  </si>
  <si>
    <t>1/2018</t>
  </si>
  <si>
    <t>o zrušení Přírodní památky Galerie a jejího ochranného pásma</t>
  </si>
  <si>
    <t>2018-05-19</t>
  </si>
  <si>
    <t>ochrana přírody a krajiny - zrušení ochranného pásma přírodní rezervace</t>
  </si>
  <si>
    <t>zákon č. 114/1992 Sb., o ochraně přírody a krajiny - § 77a odst. 2 a § 45 odst. 1 - zrušení ochranného pásma přírodní rezervace</t>
  </si>
  <si>
    <t>994019354</t>
  </si>
  <si>
    <t>3/2018</t>
  </si>
  <si>
    <t>o vyhlášení přírodní památky Pískovna Žizníkov</t>
  </si>
  <si>
    <t>2018-09-28</t>
  </si>
  <si>
    <t>993719209</t>
  </si>
  <si>
    <t>4/2021</t>
  </si>
  <si>
    <t>o zřízení přírodní rezervace Jílovka a jejího ochranného pásma</t>
  </si>
  <si>
    <t>2021-12-18</t>
  </si>
  <si>
    <t>993160331</t>
  </si>
  <si>
    <t>2/2020</t>
  </si>
  <si>
    <t>2020-09-12</t>
  </si>
  <si>
    <t>2/2024: kterým se stanoví podmínky k zabezpečení požární ochrany při akcích, kterých se zúčastňuje větší počet osob; 2/2024: kterým se stanoví podmínky k zabezpečení požární ochrany při akcích, kterých se zúčastňuje větší počet osob</t>
  </si>
  <si>
    <t>991336208</t>
  </si>
  <si>
    <t>1/2021</t>
  </si>
  <si>
    <t>991149337</t>
  </si>
  <si>
    <t>kterým se stanoví podmínky k zabezpečení plošného pokrytí území Libereckého kraje jednotkami požární ochrany</t>
  </si>
  <si>
    <t>2021-02-25</t>
  </si>
  <si>
    <t>požární ochrana - pokrytí jednotkami požární ochrany</t>
  </si>
  <si>
    <t>zákon č. 133/1985 Sb., o požární ochraně - § 27 odst. 2  písm. b) bod 1.</t>
  </si>
  <si>
    <t>991101714</t>
  </si>
  <si>
    <t>2/2021</t>
  </si>
  <si>
    <t>2021-07-01</t>
  </si>
  <si>
    <t>990289896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</si>
</sst>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6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23</v>
      </c>
      <c r="E2" t="s">
        <v>26</v>
      </c>
      <c r="F2" t="s">
        <v>27</v>
      </c>
      <c r="G2" t="s">
        <v>28</v>
      </c>
      <c r="H2" s="1">
        <v>45937</v>
      </c>
      <c r="I2" s="1">
        <v>45951.54724953431</v>
      </c>
      <c r="J2" t="s">
        <v>29</v>
      </c>
      <c r="K2" t="s">
        <v>30</v>
      </c>
      <c r="M2" t="s">
        <v>31</v>
      </c>
      <c r="N2" t="s">
        <v>32</v>
      </c>
      <c r="S2" t="b">
        <v>1</v>
      </c>
      <c r="U2" s="2">
        <f>HYPERLINK("https://sbirkapp.gov.cz/detail/SPPFD5SEQWZQXVJW", "https://sbirkapp.gov.cz/detail/SPPFD5SEQWZQXVJW")</f>
        <v>0</v>
      </c>
      <c r="V2" t="s">
        <v>33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23</v>
      </c>
      <c r="E3" t="s">
        <v>34</v>
      </c>
      <c r="F3" t="s">
        <v>27</v>
      </c>
      <c r="G3" t="s">
        <v>35</v>
      </c>
      <c r="H3" s="1">
        <v>45874</v>
      </c>
      <c r="I3" s="1">
        <v>45902.44478145872</v>
      </c>
      <c r="J3" t="s">
        <v>36</v>
      </c>
      <c r="K3" t="s">
        <v>30</v>
      </c>
      <c r="M3" t="s">
        <v>37</v>
      </c>
      <c r="N3" t="s">
        <v>38</v>
      </c>
      <c r="S3" t="b">
        <v>1</v>
      </c>
      <c r="U3" s="2">
        <f>HYPERLINK("https://sbirkapp.gov.cz/detail/SPPXHBCWAMMLXYM4", "https://sbirkapp.gov.cz/detail/SPPXHBCWAMMLXYM4")</f>
        <v>0</v>
      </c>
      <c r="V3" t="s">
        <v>39</v>
      </c>
      <c r="W3">
        <v>4</v>
      </c>
    </row>
    <row r="4" spans="1:23">
      <c r="A4" t="s">
        <v>23</v>
      </c>
      <c r="B4" t="s">
        <v>24</v>
      </c>
      <c r="C4" t="s">
        <v>25</v>
      </c>
      <c r="D4" t="s">
        <v>23</v>
      </c>
      <c r="E4" t="s">
        <v>40</v>
      </c>
      <c r="F4" t="s">
        <v>27</v>
      </c>
      <c r="G4" t="s">
        <v>41</v>
      </c>
      <c r="H4" s="1">
        <v>45727</v>
      </c>
      <c r="I4" s="1">
        <v>45747.62885885187</v>
      </c>
      <c r="J4" t="s">
        <v>42</v>
      </c>
      <c r="K4" t="s">
        <v>30</v>
      </c>
      <c r="M4" t="s">
        <v>43</v>
      </c>
      <c r="N4" t="s">
        <v>44</v>
      </c>
      <c r="P4" t="s">
        <v>45</v>
      </c>
      <c r="S4" t="b">
        <v>1</v>
      </c>
      <c r="U4" s="2">
        <f>HYPERLINK("https://sbirkapp.gov.cz/detail/SPPB642C6BKI5RIQ", "https://sbirkapp.gov.cz/detail/SPPB642C6BKI5RIQ")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23</v>
      </c>
      <c r="E5" t="s">
        <v>47</v>
      </c>
      <c r="F5" t="s">
        <v>27</v>
      </c>
      <c r="G5" t="s">
        <v>35</v>
      </c>
      <c r="H5" s="1">
        <v>45538</v>
      </c>
      <c r="I5" s="1">
        <v>45582.32913682089</v>
      </c>
      <c r="J5" t="s">
        <v>48</v>
      </c>
      <c r="K5" t="s">
        <v>30</v>
      </c>
      <c r="M5" t="s">
        <v>37</v>
      </c>
      <c r="N5" t="s">
        <v>38</v>
      </c>
      <c r="S5" t="b">
        <v>1</v>
      </c>
      <c r="U5" s="2">
        <f>HYPERLINK("https://sbirkapp.gov.cz/detail/SPP4VQVAMKCL4DFM", "https://sbirkapp.gov.cz/detail/SPP4VQVAMKCL4DFM")</f>
        <v>0</v>
      </c>
      <c r="V5" t="s">
        <v>49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23</v>
      </c>
      <c r="E6" t="s">
        <v>50</v>
      </c>
      <c r="F6" t="s">
        <v>27</v>
      </c>
      <c r="G6" t="s">
        <v>51</v>
      </c>
      <c r="H6" s="1">
        <v>45433</v>
      </c>
      <c r="I6" s="1">
        <v>45436.39656581361</v>
      </c>
      <c r="J6" t="s">
        <v>52</v>
      </c>
      <c r="K6" t="s">
        <v>30</v>
      </c>
      <c r="M6" t="s">
        <v>53</v>
      </c>
      <c r="N6" t="s">
        <v>54</v>
      </c>
      <c r="P6" t="s">
        <v>55</v>
      </c>
      <c r="S6" t="b">
        <v>1</v>
      </c>
      <c r="U6" s="2">
        <f>HYPERLINK("https://sbirkapp.gov.cz/detail/SPPFU4K3V6OJSDN4", "https://sbirkapp.gov.cz/detail/SPPFU4K3V6OJSDN4")</f>
        <v>0</v>
      </c>
      <c r="V6" t="s">
        <v>56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23</v>
      </c>
      <c r="E7" t="s">
        <v>57</v>
      </c>
      <c r="F7" t="s">
        <v>27</v>
      </c>
      <c r="G7" t="s">
        <v>41</v>
      </c>
      <c r="H7" s="1">
        <v>45356</v>
      </c>
      <c r="I7" s="1">
        <v>45364.5731106262</v>
      </c>
      <c r="J7" t="s">
        <v>58</v>
      </c>
      <c r="K7" t="s">
        <v>30</v>
      </c>
      <c r="M7" t="s">
        <v>43</v>
      </c>
      <c r="N7" t="s">
        <v>44</v>
      </c>
      <c r="P7" t="s">
        <v>59</v>
      </c>
      <c r="R7" t="s">
        <v>60</v>
      </c>
      <c r="S7" t="b">
        <v>0</v>
      </c>
      <c r="T7" s="1">
        <v>45762</v>
      </c>
      <c r="U7" s="2">
        <f>HYPERLINK("https://sbirkapp.gov.cz/detail/SPPRZRIQZLYQJNAK", "https://sbirkapp.gov.cz/detail/SPPRZRIQZLYQJNAK")</f>
        <v>0</v>
      </c>
      <c r="V7" t="s">
        <v>61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23</v>
      </c>
      <c r="E8" t="s">
        <v>62</v>
      </c>
      <c r="F8" t="s">
        <v>27</v>
      </c>
      <c r="G8" t="s">
        <v>63</v>
      </c>
      <c r="H8" s="1">
        <v>41067</v>
      </c>
      <c r="I8" s="1">
        <v>45349.51200545789</v>
      </c>
      <c r="J8" t="s">
        <v>64</v>
      </c>
      <c r="K8" t="s">
        <v>65</v>
      </c>
      <c r="L8" s="1">
        <v>41067</v>
      </c>
      <c r="M8" t="s">
        <v>66</v>
      </c>
      <c r="N8" t="s">
        <v>67</v>
      </c>
      <c r="S8" t="b">
        <v>1</v>
      </c>
      <c r="U8" s="2">
        <f>HYPERLINK("https://sbirkapp.gov.cz/detail/SPPW2ILOHGP7HQLK", "https://sbirkapp.gov.cz/detail/SPPW2ILOHGP7HQLK")</f>
        <v>0</v>
      </c>
      <c r="V8" t="s">
        <v>68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23</v>
      </c>
      <c r="E9" t="s">
        <v>69</v>
      </c>
      <c r="F9" t="s">
        <v>27</v>
      </c>
      <c r="G9" t="s">
        <v>70</v>
      </c>
      <c r="H9" s="1">
        <v>41067</v>
      </c>
      <c r="I9" s="1">
        <v>45349.51196523407</v>
      </c>
      <c r="J9" t="s">
        <v>64</v>
      </c>
      <c r="K9" t="s">
        <v>65</v>
      </c>
      <c r="L9" s="1">
        <v>41067</v>
      </c>
      <c r="M9" t="s">
        <v>66</v>
      </c>
      <c r="N9" t="s">
        <v>67</v>
      </c>
      <c r="S9" t="b">
        <v>1</v>
      </c>
      <c r="U9" s="2">
        <f>HYPERLINK("https://sbirkapp.gov.cz/detail/SPPL65TX4FNXDSYU", "https://sbirkapp.gov.cz/detail/SPPL65TX4FNXDSYU")</f>
        <v>0</v>
      </c>
      <c r="V9" t="s">
        <v>71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23</v>
      </c>
      <c r="E10" t="s">
        <v>72</v>
      </c>
      <c r="F10" t="s">
        <v>27</v>
      </c>
      <c r="G10" t="s">
        <v>73</v>
      </c>
      <c r="H10" s="1">
        <v>41067</v>
      </c>
      <c r="I10" s="1">
        <v>45349.44860172342</v>
      </c>
      <c r="J10" t="s">
        <v>64</v>
      </c>
      <c r="K10" t="s">
        <v>65</v>
      </c>
      <c r="L10" s="1">
        <v>41067</v>
      </c>
      <c r="M10" t="s">
        <v>66</v>
      </c>
      <c r="N10" t="s">
        <v>67</v>
      </c>
      <c r="S10" t="b">
        <v>1</v>
      </c>
      <c r="U10" s="2">
        <f>HYPERLINK("https://sbirkapp.gov.cz/detail/SPPBQ2A6PNV2DYGS", "https://sbirkapp.gov.cz/detail/SPPBQ2A6PNV2DYGS")</f>
        <v>0</v>
      </c>
      <c r="V10" t="s">
        <v>74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23</v>
      </c>
      <c r="E11" t="s">
        <v>75</v>
      </c>
      <c r="F11" t="s">
        <v>27</v>
      </c>
      <c r="G11" t="s">
        <v>76</v>
      </c>
      <c r="H11" s="1">
        <v>41067</v>
      </c>
      <c r="I11" s="1">
        <v>45349.38119446275</v>
      </c>
      <c r="J11" t="s">
        <v>64</v>
      </c>
      <c r="K11" t="s">
        <v>65</v>
      </c>
      <c r="L11" s="1">
        <v>41067</v>
      </c>
      <c r="M11" t="s">
        <v>66</v>
      </c>
      <c r="N11" t="s">
        <v>67</v>
      </c>
      <c r="S11" t="b">
        <v>1</v>
      </c>
      <c r="U11" s="2">
        <f>HYPERLINK("https://sbirkapp.gov.cz/detail/SPP3DBLAVK6NZ32U", "https://sbirkapp.gov.cz/detail/SPP3DBLAVK6NZ32U")</f>
        <v>0</v>
      </c>
      <c r="V11" t="s">
        <v>77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23</v>
      </c>
      <c r="E12" t="s">
        <v>78</v>
      </c>
      <c r="F12" t="s">
        <v>27</v>
      </c>
      <c r="G12" t="s">
        <v>79</v>
      </c>
      <c r="H12" s="1">
        <v>41067</v>
      </c>
      <c r="I12" s="1">
        <v>45349.38080614089</v>
      </c>
      <c r="J12" t="s">
        <v>64</v>
      </c>
      <c r="K12" t="s">
        <v>65</v>
      </c>
      <c r="L12" s="1">
        <v>41067</v>
      </c>
      <c r="M12" t="s">
        <v>66</v>
      </c>
      <c r="N12" t="s">
        <v>67</v>
      </c>
      <c r="S12" t="b">
        <v>1</v>
      </c>
      <c r="U12" s="2">
        <f>HYPERLINK("https://sbirkapp.gov.cz/detail/SPPD6VIWCZYJNOEU", "https://sbirkapp.gov.cz/detail/SPPD6VIWCZYJNOEU")</f>
        <v>0</v>
      </c>
      <c r="V12" t="s">
        <v>80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23</v>
      </c>
      <c r="E13" t="s">
        <v>81</v>
      </c>
      <c r="F13" t="s">
        <v>27</v>
      </c>
      <c r="G13" t="s">
        <v>82</v>
      </c>
      <c r="H13" s="1">
        <v>41067</v>
      </c>
      <c r="I13" s="1">
        <v>45349.38059404858</v>
      </c>
      <c r="J13" t="s">
        <v>64</v>
      </c>
      <c r="K13" t="s">
        <v>65</v>
      </c>
      <c r="L13" s="1">
        <v>41067</v>
      </c>
      <c r="M13" t="s">
        <v>66</v>
      </c>
      <c r="N13" t="s">
        <v>67</v>
      </c>
      <c r="S13" t="b">
        <v>1</v>
      </c>
      <c r="U13" s="2">
        <f>HYPERLINK("https://sbirkapp.gov.cz/detail/SPPS6TNFIJL75A6E", "https://sbirkapp.gov.cz/detail/SPPS6TNFIJL75A6E")</f>
        <v>0</v>
      </c>
      <c r="V13" t="s">
        <v>83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23</v>
      </c>
      <c r="E14" t="s">
        <v>84</v>
      </c>
      <c r="F14" t="s">
        <v>27</v>
      </c>
      <c r="G14" t="s">
        <v>85</v>
      </c>
      <c r="H14" s="1">
        <v>41067</v>
      </c>
      <c r="I14" s="1">
        <v>45349.38044151043</v>
      </c>
      <c r="J14" t="s">
        <v>64</v>
      </c>
      <c r="K14" t="s">
        <v>65</v>
      </c>
      <c r="L14" s="1">
        <v>41067</v>
      </c>
      <c r="M14" t="s">
        <v>66</v>
      </c>
      <c r="N14" t="s">
        <v>67</v>
      </c>
      <c r="S14" t="b">
        <v>1</v>
      </c>
      <c r="U14" s="2">
        <f>HYPERLINK("https://sbirkapp.gov.cz/detail/SPP56UDK7JUSKO3Y", "https://sbirkapp.gov.cz/detail/SPP56UDK7JUSKO3Y")</f>
        <v>0</v>
      </c>
      <c r="V14" t="s">
        <v>86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23</v>
      </c>
      <c r="E15" t="s">
        <v>87</v>
      </c>
      <c r="F15" t="s">
        <v>27</v>
      </c>
      <c r="G15" t="s">
        <v>88</v>
      </c>
      <c r="H15" s="1">
        <v>39526</v>
      </c>
      <c r="I15" s="1">
        <v>45348.6023430499</v>
      </c>
      <c r="J15" t="s">
        <v>89</v>
      </c>
      <c r="K15" t="s">
        <v>65</v>
      </c>
      <c r="L15" s="1">
        <v>39526</v>
      </c>
      <c r="M15" t="s">
        <v>90</v>
      </c>
      <c r="N15" t="s">
        <v>91</v>
      </c>
      <c r="S15" t="b">
        <v>1</v>
      </c>
      <c r="U15" s="2">
        <f>HYPERLINK("https://sbirkapp.gov.cz/detail/SPPAXCYOOPYCDIE2", "https://sbirkapp.gov.cz/detail/SPPAXCYOOPYCDIE2")</f>
        <v>0</v>
      </c>
      <c r="V15" t="s">
        <v>92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23</v>
      </c>
      <c r="E16" t="s">
        <v>93</v>
      </c>
      <c r="F16" t="s">
        <v>27</v>
      </c>
      <c r="G16" t="s">
        <v>94</v>
      </c>
      <c r="H16" s="1">
        <v>38749</v>
      </c>
      <c r="I16" s="1">
        <v>45338.5523357122</v>
      </c>
      <c r="J16" t="s">
        <v>95</v>
      </c>
      <c r="K16" t="s">
        <v>65</v>
      </c>
      <c r="L16" s="1">
        <v>38749</v>
      </c>
      <c r="M16" t="s">
        <v>96</v>
      </c>
      <c r="N16" t="s">
        <v>97</v>
      </c>
      <c r="S16" t="b">
        <v>1</v>
      </c>
      <c r="U16" s="2">
        <f>HYPERLINK("https://sbirkapp.gov.cz/detail/SPPO6HGDOBHP76AG", "https://sbirkapp.gov.cz/detail/SPPO6HGDOBHP76AG")</f>
        <v>0</v>
      </c>
      <c r="V16" t="s">
        <v>98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23</v>
      </c>
      <c r="E17" t="s">
        <v>99</v>
      </c>
      <c r="F17" t="s">
        <v>27</v>
      </c>
      <c r="G17" t="s">
        <v>100</v>
      </c>
      <c r="H17" s="1">
        <v>38749</v>
      </c>
      <c r="I17" s="1">
        <v>45338.54688967428</v>
      </c>
      <c r="J17" t="s">
        <v>95</v>
      </c>
      <c r="K17" t="s">
        <v>65</v>
      </c>
      <c r="L17" s="1">
        <v>38749</v>
      </c>
      <c r="M17" t="s">
        <v>90</v>
      </c>
      <c r="N17" t="s">
        <v>91</v>
      </c>
      <c r="S17" t="b">
        <v>1</v>
      </c>
      <c r="U17" s="2">
        <f>HYPERLINK("https://sbirkapp.gov.cz/detail/SPPBHOJCGCEJX6EQ", "https://sbirkapp.gov.cz/detail/SPPBHOJCGCEJX6EQ")</f>
        <v>0</v>
      </c>
      <c r="V17" t="s">
        <v>101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23</v>
      </c>
      <c r="E18" t="s">
        <v>102</v>
      </c>
      <c r="F18" t="s">
        <v>27</v>
      </c>
      <c r="G18" t="s">
        <v>103</v>
      </c>
      <c r="H18" s="1">
        <v>38749</v>
      </c>
      <c r="I18" s="1">
        <v>45338.45310953243</v>
      </c>
      <c r="J18" t="s">
        <v>95</v>
      </c>
      <c r="K18" t="s">
        <v>65</v>
      </c>
      <c r="L18" s="1">
        <v>38749</v>
      </c>
      <c r="M18" t="s">
        <v>104</v>
      </c>
      <c r="N18" t="s">
        <v>105</v>
      </c>
      <c r="S18" t="b">
        <v>1</v>
      </c>
      <c r="U18" s="2">
        <f>HYPERLINK("https://sbirkapp.gov.cz/detail/SPPP2H2FXT6XA7UG", "https://sbirkapp.gov.cz/detail/SPPP2H2FXT6XA7UG")</f>
        <v>0</v>
      </c>
      <c r="V18" t="s">
        <v>106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23</v>
      </c>
      <c r="E19" t="s">
        <v>107</v>
      </c>
      <c r="F19" t="s">
        <v>27</v>
      </c>
      <c r="G19" t="s">
        <v>108</v>
      </c>
      <c r="H19" s="1">
        <v>38630</v>
      </c>
      <c r="I19" s="1">
        <v>45337.6124461146</v>
      </c>
      <c r="J19" t="s">
        <v>109</v>
      </c>
      <c r="K19" t="s">
        <v>65</v>
      </c>
      <c r="L19" s="1">
        <v>38630</v>
      </c>
      <c r="M19" t="s">
        <v>90</v>
      </c>
      <c r="N19" t="s">
        <v>91</v>
      </c>
      <c r="S19" t="b">
        <v>1</v>
      </c>
      <c r="U19" s="2">
        <f>HYPERLINK("https://sbirkapp.gov.cz/detail/SPPPUQZQENZ4J5H6", "https://sbirkapp.gov.cz/detail/SPPPUQZQENZ4J5H6")</f>
        <v>0</v>
      </c>
      <c r="V19" t="s">
        <v>110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23</v>
      </c>
      <c r="E20" t="s">
        <v>107</v>
      </c>
      <c r="F20" t="s">
        <v>111</v>
      </c>
      <c r="G20" t="s">
        <v>112</v>
      </c>
      <c r="H20" t="s">
        <v>112</v>
      </c>
      <c r="I20" t="s">
        <v>112</v>
      </c>
      <c r="J20" t="s">
        <v>112</v>
      </c>
      <c r="K20" t="s">
        <v>112</v>
      </c>
      <c r="L20" t="s">
        <v>112</v>
      </c>
      <c r="M20" t="s">
        <v>112</v>
      </c>
      <c r="N20" t="s">
        <v>112</v>
      </c>
      <c r="O20" t="s">
        <v>112</v>
      </c>
      <c r="P20" t="s">
        <v>112</v>
      </c>
      <c r="Q20" t="s">
        <v>112</v>
      </c>
      <c r="R20" t="s">
        <v>112</v>
      </c>
      <c r="S20" t="s">
        <v>112</v>
      </c>
      <c r="T20" t="s">
        <v>112</v>
      </c>
      <c r="U20" t="s">
        <v>112</v>
      </c>
      <c r="V20" t="s">
        <v>113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23</v>
      </c>
      <c r="E21" t="s">
        <v>114</v>
      </c>
      <c r="F21" t="s">
        <v>27</v>
      </c>
      <c r="G21" t="s">
        <v>115</v>
      </c>
      <c r="H21" s="1">
        <v>38630</v>
      </c>
      <c r="I21" s="1">
        <v>45337.42618105308</v>
      </c>
      <c r="J21" t="s">
        <v>109</v>
      </c>
      <c r="K21" t="s">
        <v>65</v>
      </c>
      <c r="L21" s="1">
        <v>38630</v>
      </c>
      <c r="M21" t="s">
        <v>90</v>
      </c>
      <c r="N21" t="s">
        <v>91</v>
      </c>
      <c r="S21" t="b">
        <v>1</v>
      </c>
      <c r="U21" s="2">
        <f>HYPERLINK("https://sbirkapp.gov.cz/detail/SPPRLCGT26JZXFZY", "https://sbirkapp.gov.cz/detail/SPPRLCGT26JZXFZY")</f>
        <v>0</v>
      </c>
      <c r="V21" t="s">
        <v>116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23</v>
      </c>
      <c r="E22" t="s">
        <v>117</v>
      </c>
      <c r="F22" t="s">
        <v>27</v>
      </c>
      <c r="G22" t="s">
        <v>118</v>
      </c>
      <c r="H22" s="1">
        <v>38630</v>
      </c>
      <c r="I22" s="1">
        <v>45337.40878149433</v>
      </c>
      <c r="J22" t="s">
        <v>109</v>
      </c>
      <c r="K22" t="s">
        <v>65</v>
      </c>
      <c r="L22" s="1">
        <v>38630</v>
      </c>
      <c r="M22" t="s">
        <v>90</v>
      </c>
      <c r="N22" t="s">
        <v>91</v>
      </c>
      <c r="S22" t="b">
        <v>1</v>
      </c>
      <c r="U22" s="2">
        <f>HYPERLINK("https://sbirkapp.gov.cz/detail/SPPRIMHBRI7EKN2U", "https://sbirkapp.gov.cz/detail/SPPRIMHBRI7EKN2U")</f>
        <v>0</v>
      </c>
      <c r="V22" t="s">
        <v>119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23</v>
      </c>
      <c r="E23" t="s">
        <v>120</v>
      </c>
      <c r="F23" t="s">
        <v>27</v>
      </c>
      <c r="G23" t="s">
        <v>121</v>
      </c>
      <c r="H23" s="1">
        <v>38505</v>
      </c>
      <c r="I23" s="1">
        <v>45337.384338836</v>
      </c>
      <c r="J23" t="s">
        <v>122</v>
      </c>
      <c r="K23" t="s">
        <v>65</v>
      </c>
      <c r="L23" s="1">
        <v>38505</v>
      </c>
      <c r="M23" t="s">
        <v>96</v>
      </c>
      <c r="N23" t="s">
        <v>97</v>
      </c>
      <c r="S23" t="b">
        <v>1</v>
      </c>
      <c r="U23" s="2">
        <f>HYPERLINK("https://sbirkapp.gov.cz/detail/SPPD262UT4IH33YQ", "https://sbirkapp.gov.cz/detail/SPPD262UT4IH33YQ")</f>
        <v>0</v>
      </c>
      <c r="V23" t="s">
        <v>123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23</v>
      </c>
      <c r="E24" t="s">
        <v>124</v>
      </c>
      <c r="F24" t="s">
        <v>27</v>
      </c>
      <c r="G24" t="s">
        <v>125</v>
      </c>
      <c r="H24" s="1">
        <v>38505</v>
      </c>
      <c r="I24" s="1">
        <v>45337.38412580782</v>
      </c>
      <c r="J24" t="s">
        <v>122</v>
      </c>
      <c r="K24" t="s">
        <v>65</v>
      </c>
      <c r="L24" s="1">
        <v>38505</v>
      </c>
      <c r="M24" t="s">
        <v>90</v>
      </c>
      <c r="N24" t="s">
        <v>91</v>
      </c>
      <c r="S24" t="b">
        <v>1</v>
      </c>
      <c r="U24" s="2">
        <f>HYPERLINK("https://sbirkapp.gov.cz/detail/SPPX7FFT65OFY7SC", "https://sbirkapp.gov.cz/detail/SPPX7FFT65OFY7SC")</f>
        <v>0</v>
      </c>
      <c r="V24" t="s">
        <v>126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23</v>
      </c>
      <c r="E25" t="s">
        <v>127</v>
      </c>
      <c r="F25" t="s">
        <v>27</v>
      </c>
      <c r="G25" t="s">
        <v>128</v>
      </c>
      <c r="H25" s="1">
        <v>38441</v>
      </c>
      <c r="I25" s="1">
        <v>45337.36652844918</v>
      </c>
      <c r="J25" t="s">
        <v>129</v>
      </c>
      <c r="K25" t="s">
        <v>65</v>
      </c>
      <c r="L25" s="1">
        <v>38441</v>
      </c>
      <c r="M25" t="s">
        <v>90</v>
      </c>
      <c r="N25" t="s">
        <v>91</v>
      </c>
      <c r="S25" t="b">
        <v>1</v>
      </c>
      <c r="U25" s="2">
        <f>HYPERLINK("https://sbirkapp.gov.cz/detail/SPP2LT3Q4YEHEDKW", "https://sbirkapp.gov.cz/detail/SPP2LT3Q4YEHEDKW")</f>
        <v>0</v>
      </c>
      <c r="V25" t="s">
        <v>130</v>
      </c>
      <c r="W25">
        <v>2</v>
      </c>
    </row>
    <row r="26" spans="1:23">
      <c r="A26" t="s">
        <v>23</v>
      </c>
      <c r="B26" t="s">
        <v>24</v>
      </c>
      <c r="C26" t="s">
        <v>25</v>
      </c>
      <c r="D26" t="s">
        <v>23</v>
      </c>
      <c r="E26" t="s">
        <v>131</v>
      </c>
      <c r="F26" t="s">
        <v>111</v>
      </c>
      <c r="G26" t="s">
        <v>112</v>
      </c>
      <c r="H26" t="s">
        <v>112</v>
      </c>
      <c r="I26" t="s">
        <v>112</v>
      </c>
      <c r="J26" t="s">
        <v>112</v>
      </c>
      <c r="K26" t="s">
        <v>112</v>
      </c>
      <c r="L26" t="s">
        <v>112</v>
      </c>
      <c r="M26" t="s">
        <v>112</v>
      </c>
      <c r="N26" t="s">
        <v>112</v>
      </c>
      <c r="O26" t="s">
        <v>112</v>
      </c>
      <c r="P26" t="s">
        <v>112</v>
      </c>
      <c r="Q26" t="s">
        <v>112</v>
      </c>
      <c r="R26" t="s">
        <v>112</v>
      </c>
      <c r="S26" t="s">
        <v>112</v>
      </c>
      <c r="T26" t="s">
        <v>112</v>
      </c>
      <c r="U26" t="s">
        <v>112</v>
      </c>
      <c r="V26" t="s">
        <v>132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23</v>
      </c>
      <c r="E27" t="s">
        <v>133</v>
      </c>
      <c r="F27" t="s">
        <v>27</v>
      </c>
      <c r="G27" t="s">
        <v>134</v>
      </c>
      <c r="H27" s="1">
        <v>41136</v>
      </c>
      <c r="I27" s="1">
        <v>45336.70963863178</v>
      </c>
      <c r="J27" t="s">
        <v>135</v>
      </c>
      <c r="K27" t="s">
        <v>65</v>
      </c>
      <c r="L27" s="1">
        <v>41136</v>
      </c>
      <c r="M27" t="s">
        <v>136</v>
      </c>
      <c r="N27" t="s">
        <v>137</v>
      </c>
      <c r="S27" t="b">
        <v>1</v>
      </c>
      <c r="U27" s="2">
        <f>HYPERLINK("https://sbirkapp.gov.cz/detail/SPP5VQEAG36UIS4S", "https://sbirkapp.gov.cz/detail/SPP5VQEAG36UIS4S")</f>
        <v>0</v>
      </c>
      <c r="V27" t="s">
        <v>138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23</v>
      </c>
      <c r="E28" t="s">
        <v>139</v>
      </c>
      <c r="F28" t="s">
        <v>111</v>
      </c>
      <c r="G28" t="s">
        <v>112</v>
      </c>
      <c r="H28" t="s">
        <v>112</v>
      </c>
      <c r="I28" t="s">
        <v>112</v>
      </c>
      <c r="J28" t="s">
        <v>112</v>
      </c>
      <c r="K28" t="s">
        <v>112</v>
      </c>
      <c r="L28" t="s">
        <v>112</v>
      </c>
      <c r="M28" t="s">
        <v>112</v>
      </c>
      <c r="N28" t="s">
        <v>112</v>
      </c>
      <c r="O28" t="s">
        <v>112</v>
      </c>
      <c r="P28" t="s">
        <v>112</v>
      </c>
      <c r="Q28" t="s">
        <v>112</v>
      </c>
      <c r="R28" t="s">
        <v>112</v>
      </c>
      <c r="S28" t="s">
        <v>112</v>
      </c>
      <c r="T28" t="s">
        <v>112</v>
      </c>
      <c r="U28" t="s">
        <v>112</v>
      </c>
      <c r="V28" t="s">
        <v>140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23</v>
      </c>
      <c r="E29" t="s">
        <v>141</v>
      </c>
      <c r="F29" t="s">
        <v>27</v>
      </c>
      <c r="G29" t="s">
        <v>142</v>
      </c>
      <c r="H29" s="1">
        <v>41730</v>
      </c>
      <c r="I29" s="1">
        <v>45336.62962379464</v>
      </c>
      <c r="J29" t="s">
        <v>143</v>
      </c>
      <c r="K29" t="s">
        <v>65</v>
      </c>
      <c r="L29" s="1">
        <v>41730</v>
      </c>
      <c r="M29" t="s">
        <v>144</v>
      </c>
      <c r="N29" t="s">
        <v>145</v>
      </c>
      <c r="S29" t="b">
        <v>1</v>
      </c>
      <c r="U29" s="2">
        <f>HYPERLINK("https://sbirkapp.gov.cz/detail/SPP7KI6GFKKNIEAS", "https://sbirkapp.gov.cz/detail/SPP7KI6GFKKNIEAS")</f>
        <v>0</v>
      </c>
      <c r="V29" t="s">
        <v>146</v>
      </c>
      <c r="W29">
        <v>2</v>
      </c>
    </row>
    <row r="30" spans="1:23">
      <c r="A30" t="s">
        <v>23</v>
      </c>
      <c r="B30" t="s">
        <v>24</v>
      </c>
      <c r="C30" t="s">
        <v>25</v>
      </c>
      <c r="D30" t="s">
        <v>23</v>
      </c>
      <c r="E30" t="s">
        <v>147</v>
      </c>
      <c r="F30" t="s">
        <v>27</v>
      </c>
      <c r="G30" t="s">
        <v>148</v>
      </c>
      <c r="H30" s="1">
        <v>37930</v>
      </c>
      <c r="I30" s="1">
        <v>45336.52666353496</v>
      </c>
      <c r="J30" t="s">
        <v>149</v>
      </c>
      <c r="K30" t="s">
        <v>65</v>
      </c>
      <c r="L30" s="1">
        <v>37930</v>
      </c>
      <c r="M30" t="s">
        <v>150</v>
      </c>
      <c r="N30" t="s">
        <v>151</v>
      </c>
      <c r="S30" t="b">
        <v>1</v>
      </c>
      <c r="U30" s="2">
        <f>HYPERLINK("https://sbirkapp.gov.cz/detail/SPPYMK4VKUVVYWBE", "https://sbirkapp.gov.cz/detail/SPPYMK4VKUVVYWBE")</f>
        <v>0</v>
      </c>
      <c r="V30" t="s">
        <v>152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23</v>
      </c>
      <c r="E31" t="s">
        <v>153</v>
      </c>
      <c r="F31" t="s">
        <v>27</v>
      </c>
      <c r="G31" t="s">
        <v>154</v>
      </c>
      <c r="H31" s="1">
        <v>37930</v>
      </c>
      <c r="I31" s="1">
        <v>45336.52651164019</v>
      </c>
      <c r="J31" t="s">
        <v>149</v>
      </c>
      <c r="K31" t="s">
        <v>65</v>
      </c>
      <c r="L31" s="1">
        <v>37930</v>
      </c>
      <c r="M31" t="s">
        <v>155</v>
      </c>
      <c r="N31" t="s">
        <v>156</v>
      </c>
      <c r="S31" t="b">
        <v>1</v>
      </c>
      <c r="U31" s="2">
        <f>HYPERLINK("https://sbirkapp.gov.cz/detail/SPPOPSS2NSGZLEHO", "https://sbirkapp.gov.cz/detail/SPPOPSS2NSGZLEHO")</f>
        <v>0</v>
      </c>
      <c r="V31" t="s">
        <v>157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23</v>
      </c>
      <c r="E32" t="s">
        <v>158</v>
      </c>
      <c r="F32" t="s">
        <v>27</v>
      </c>
      <c r="G32" t="s">
        <v>159</v>
      </c>
      <c r="H32" s="1">
        <v>37930</v>
      </c>
      <c r="I32" s="1">
        <v>45336.42875840121</v>
      </c>
      <c r="J32" t="s">
        <v>149</v>
      </c>
      <c r="K32" t="s">
        <v>65</v>
      </c>
      <c r="L32" s="1">
        <v>37930</v>
      </c>
      <c r="M32" t="s">
        <v>160</v>
      </c>
      <c r="N32" t="s">
        <v>161</v>
      </c>
      <c r="S32" t="b">
        <v>1</v>
      </c>
      <c r="U32" s="2">
        <f>HYPERLINK("https://sbirkapp.gov.cz/detail/SPPIFG7WQYCRDF7E", "https://sbirkapp.gov.cz/detail/SPPIFG7WQYCRDF7E")</f>
        <v>0</v>
      </c>
      <c r="V32" t="s">
        <v>162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23</v>
      </c>
      <c r="E33" t="s">
        <v>163</v>
      </c>
      <c r="F33" t="s">
        <v>27</v>
      </c>
      <c r="G33" t="s">
        <v>51</v>
      </c>
      <c r="H33" s="1">
        <v>45272</v>
      </c>
      <c r="I33" s="1">
        <v>45301.65849297995</v>
      </c>
      <c r="J33" t="s">
        <v>164</v>
      </c>
      <c r="K33" t="s">
        <v>30</v>
      </c>
      <c r="M33" t="s">
        <v>53</v>
      </c>
      <c r="N33" t="s">
        <v>54</v>
      </c>
      <c r="P33" t="s">
        <v>165</v>
      </c>
      <c r="R33" t="s">
        <v>166</v>
      </c>
      <c r="S33" t="b">
        <v>0</v>
      </c>
      <c r="T33" s="1">
        <v>45474</v>
      </c>
      <c r="U33" s="2">
        <f>HYPERLINK("https://sbirkapp.gov.cz/detail/SPPSWH5HXXVM2RWG", "https://sbirkapp.gov.cz/detail/SPPSWH5HXXVM2RWG")</f>
        <v>0</v>
      </c>
      <c r="V33" t="s">
        <v>167</v>
      </c>
      <c r="W33">
        <v>2</v>
      </c>
    </row>
    <row r="34" spans="1:23">
      <c r="A34" t="s">
        <v>23</v>
      </c>
      <c r="B34" t="s">
        <v>24</v>
      </c>
      <c r="C34" t="s">
        <v>25</v>
      </c>
      <c r="D34" t="s">
        <v>23</v>
      </c>
      <c r="E34" t="s">
        <v>168</v>
      </c>
      <c r="F34" t="s">
        <v>169</v>
      </c>
      <c r="G34" t="s">
        <v>170</v>
      </c>
      <c r="H34" s="1">
        <v>45279</v>
      </c>
      <c r="I34" s="1">
        <v>45294.58793941526</v>
      </c>
      <c r="J34" t="s">
        <v>171</v>
      </c>
      <c r="K34" t="s">
        <v>30</v>
      </c>
      <c r="M34" t="s">
        <v>172</v>
      </c>
      <c r="N34" t="s">
        <v>173</v>
      </c>
      <c r="P34" t="s">
        <v>174</v>
      </c>
      <c r="S34" t="b">
        <v>1</v>
      </c>
      <c r="U34" s="2">
        <f>HYPERLINK("https://sbirkapp.gov.cz/detail/SPPBD54FEQ6WUN2M", "https://sbirkapp.gov.cz/detail/SPPBD54FEQ6WUN2M")</f>
        <v>0</v>
      </c>
      <c r="V34" t="s">
        <v>175</v>
      </c>
      <c r="W34">
        <v>3</v>
      </c>
    </row>
    <row r="35" spans="1:23">
      <c r="A35" t="s">
        <v>23</v>
      </c>
      <c r="B35" t="s">
        <v>24</v>
      </c>
      <c r="C35" t="s">
        <v>25</v>
      </c>
      <c r="D35" t="s">
        <v>23</v>
      </c>
      <c r="E35" t="s">
        <v>176</v>
      </c>
      <c r="F35" t="s">
        <v>27</v>
      </c>
      <c r="G35" t="s">
        <v>177</v>
      </c>
      <c r="H35" s="1">
        <v>45202</v>
      </c>
      <c r="I35" s="1">
        <v>45211.42297436535</v>
      </c>
      <c r="J35" t="s">
        <v>178</v>
      </c>
      <c r="K35" t="s">
        <v>30</v>
      </c>
      <c r="M35" t="s">
        <v>179</v>
      </c>
      <c r="N35" t="s">
        <v>180</v>
      </c>
      <c r="P35" t="s">
        <v>181</v>
      </c>
      <c r="S35" t="s">
        <v>182</v>
      </c>
      <c r="T35" t="s">
        <v>112</v>
      </c>
      <c r="U35" s="2">
        <f>HYPERLINK("https://sbirkapp.gov.cz/detail/SPP5M2HQ45M7UOXQ", "https://sbirkapp.gov.cz/detail/SPP5M2HQ45M7UOXQ")</f>
        <v>0</v>
      </c>
      <c r="V35" t="s">
        <v>183</v>
      </c>
      <c r="W35">
        <v>5</v>
      </c>
    </row>
    <row r="36" spans="1:23">
      <c r="A36" t="s">
        <v>23</v>
      </c>
      <c r="B36" t="s">
        <v>24</v>
      </c>
      <c r="C36" t="s">
        <v>25</v>
      </c>
      <c r="D36" t="s">
        <v>23</v>
      </c>
      <c r="E36" t="s">
        <v>184</v>
      </c>
      <c r="F36" t="s">
        <v>27</v>
      </c>
      <c r="G36" t="s">
        <v>35</v>
      </c>
      <c r="H36" s="1">
        <v>45174</v>
      </c>
      <c r="I36" s="1">
        <v>45208.64699893972</v>
      </c>
      <c r="J36" t="s">
        <v>185</v>
      </c>
      <c r="K36" t="s">
        <v>30</v>
      </c>
      <c r="M36" t="s">
        <v>37</v>
      </c>
      <c r="N36" t="s">
        <v>38</v>
      </c>
      <c r="S36" t="b">
        <v>0</v>
      </c>
      <c r="T36" s="1">
        <v>45383</v>
      </c>
      <c r="U36" s="2">
        <f>HYPERLINK("https://sbirkapp.gov.cz/detail/SPPE72T6FRETPFZO", "https://sbirkapp.gov.cz/detail/SPPE72T6FRETPFZO")</f>
        <v>0</v>
      </c>
      <c r="V36" t="s">
        <v>186</v>
      </c>
      <c r="W36">
        <v>3</v>
      </c>
    </row>
    <row r="37" spans="1:23">
      <c r="A37" t="s">
        <v>23</v>
      </c>
      <c r="B37" t="s">
        <v>24</v>
      </c>
      <c r="C37" t="s">
        <v>25</v>
      </c>
      <c r="D37" t="s">
        <v>23</v>
      </c>
      <c r="E37" t="s">
        <v>187</v>
      </c>
      <c r="F37" t="s">
        <v>27</v>
      </c>
      <c r="G37" t="s">
        <v>188</v>
      </c>
      <c r="H37" s="1">
        <v>39021</v>
      </c>
      <c r="I37" s="1">
        <v>45071.38023818051</v>
      </c>
      <c r="J37" t="s">
        <v>189</v>
      </c>
      <c r="K37" t="s">
        <v>65</v>
      </c>
      <c r="L37" s="1">
        <v>39021</v>
      </c>
      <c r="M37" t="s">
        <v>66</v>
      </c>
      <c r="N37" t="s">
        <v>67</v>
      </c>
      <c r="S37" t="b">
        <v>1</v>
      </c>
      <c r="U37" s="2">
        <f>HYPERLINK("https://sbirkapp.gov.cz/detail/SPPUPBDXOO7EUR4K", "https://sbirkapp.gov.cz/detail/SPPUPBDXOO7EUR4K")</f>
        <v>0</v>
      </c>
      <c r="V37" t="s">
        <v>190</v>
      </c>
      <c r="W37">
        <v>2</v>
      </c>
    </row>
    <row r="38" spans="1:23">
      <c r="A38" t="s">
        <v>23</v>
      </c>
      <c r="B38" t="s">
        <v>24</v>
      </c>
      <c r="C38" t="s">
        <v>25</v>
      </c>
      <c r="D38" t="s">
        <v>23</v>
      </c>
      <c r="E38" t="s">
        <v>191</v>
      </c>
      <c r="F38" t="s">
        <v>27</v>
      </c>
      <c r="G38" t="s">
        <v>192</v>
      </c>
      <c r="H38" s="1">
        <v>39056</v>
      </c>
      <c r="I38" s="1">
        <v>45070.70653869485</v>
      </c>
      <c r="J38" t="s">
        <v>193</v>
      </c>
      <c r="K38" t="s">
        <v>65</v>
      </c>
      <c r="L38" s="1">
        <v>39056</v>
      </c>
      <c r="M38" t="s">
        <v>194</v>
      </c>
      <c r="N38" t="s">
        <v>195</v>
      </c>
      <c r="S38" t="b">
        <v>1</v>
      </c>
      <c r="U38" s="2">
        <f>HYPERLINK("https://sbirkapp.gov.cz/detail/SPPFQPED4QET4HCA", "https://sbirkapp.gov.cz/detail/SPPFQPED4QET4HCA")</f>
        <v>0</v>
      </c>
      <c r="V38" t="s">
        <v>196</v>
      </c>
      <c r="W38">
        <v>2</v>
      </c>
    </row>
    <row r="39" spans="1:23">
      <c r="A39" t="s">
        <v>23</v>
      </c>
      <c r="B39" t="s">
        <v>24</v>
      </c>
      <c r="C39" t="s">
        <v>25</v>
      </c>
      <c r="D39" t="s">
        <v>23</v>
      </c>
      <c r="E39" t="s">
        <v>197</v>
      </c>
      <c r="F39" t="s">
        <v>169</v>
      </c>
      <c r="G39" t="s">
        <v>198</v>
      </c>
      <c r="H39" s="1">
        <v>42426</v>
      </c>
      <c r="I39" s="1">
        <v>45008.41052997405</v>
      </c>
      <c r="J39" t="s">
        <v>199</v>
      </c>
      <c r="K39" t="s">
        <v>65</v>
      </c>
      <c r="L39" s="1">
        <v>42426</v>
      </c>
      <c r="M39" t="s">
        <v>172</v>
      </c>
      <c r="N39" t="s">
        <v>173</v>
      </c>
      <c r="R39" t="s">
        <v>200</v>
      </c>
      <c r="S39" t="b">
        <v>0</v>
      </c>
      <c r="T39" s="1">
        <v>45309</v>
      </c>
      <c r="U39" s="2">
        <f>HYPERLINK("https://sbirkapp.gov.cz/detail/SPPLW2P3HCVD2H7E", "https://sbirkapp.gov.cz/detail/SPPLW2P3HCVD2H7E")</f>
        <v>0</v>
      </c>
      <c r="V39" t="s">
        <v>201</v>
      </c>
      <c r="W39">
        <v>2</v>
      </c>
    </row>
    <row r="40" spans="1:23">
      <c r="A40" t="s">
        <v>23</v>
      </c>
      <c r="B40" t="s">
        <v>24</v>
      </c>
      <c r="C40" t="s">
        <v>25</v>
      </c>
      <c r="D40" t="s">
        <v>23</v>
      </c>
      <c r="E40" t="s">
        <v>202</v>
      </c>
      <c r="F40" t="s">
        <v>169</v>
      </c>
      <c r="G40" t="s">
        <v>203</v>
      </c>
      <c r="H40" s="1">
        <v>38166</v>
      </c>
      <c r="I40" s="1">
        <v>45001.48135414402</v>
      </c>
      <c r="J40" t="s">
        <v>204</v>
      </c>
      <c r="K40" t="s">
        <v>65</v>
      </c>
      <c r="L40" s="1">
        <v>38166</v>
      </c>
      <c r="M40" t="s">
        <v>144</v>
      </c>
      <c r="N40" t="s">
        <v>205</v>
      </c>
      <c r="S40" t="b">
        <v>1</v>
      </c>
      <c r="U40" s="2">
        <f>HYPERLINK("https://sbirkapp.gov.cz/detail/SPPZGB2ME472QAMY", "https://sbirkapp.gov.cz/detail/SPPZGB2ME472QAMY")</f>
        <v>0</v>
      </c>
      <c r="V40" t="s">
        <v>206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23</v>
      </c>
      <c r="E41" t="s">
        <v>207</v>
      </c>
      <c r="F41" t="s">
        <v>27</v>
      </c>
      <c r="G41" t="s">
        <v>177</v>
      </c>
      <c r="H41" s="1">
        <v>44886</v>
      </c>
      <c r="I41" s="1">
        <v>44890.43225457186</v>
      </c>
      <c r="J41" t="s">
        <v>208</v>
      </c>
      <c r="K41" t="s">
        <v>30</v>
      </c>
      <c r="M41" t="s">
        <v>179</v>
      </c>
      <c r="N41" t="s">
        <v>180</v>
      </c>
      <c r="P41" t="s">
        <v>209</v>
      </c>
      <c r="R41" t="s">
        <v>210</v>
      </c>
      <c r="S41" t="b">
        <v>0</v>
      </c>
      <c r="T41" s="1">
        <v>45292</v>
      </c>
      <c r="U41" s="2">
        <f>HYPERLINK("https://sbirkapp.gov.cz/detail/SPPQPCEPOO3MZTZU", "https://sbirkapp.gov.cz/detail/SPPQPCEPOO3MZTZU")</f>
        <v>0</v>
      </c>
      <c r="V41" t="s">
        <v>211</v>
      </c>
      <c r="W41">
        <v>1</v>
      </c>
    </row>
    <row r="42" spans="1:23">
      <c r="A42" t="s">
        <v>23</v>
      </c>
      <c r="B42" t="s">
        <v>24</v>
      </c>
      <c r="C42" t="s">
        <v>25</v>
      </c>
      <c r="D42" t="s">
        <v>23</v>
      </c>
      <c r="E42" t="s">
        <v>212</v>
      </c>
      <c r="F42" t="s">
        <v>27</v>
      </c>
      <c r="G42" t="s">
        <v>35</v>
      </c>
      <c r="H42" s="1">
        <v>44810</v>
      </c>
      <c r="I42" s="1">
        <v>44848.46559684822</v>
      </c>
      <c r="J42" t="s">
        <v>213</v>
      </c>
      <c r="K42" t="s">
        <v>30</v>
      </c>
      <c r="M42" t="s">
        <v>37</v>
      </c>
      <c r="N42" t="s">
        <v>38</v>
      </c>
      <c r="S42" t="b">
        <v>1</v>
      </c>
      <c r="U42" s="2">
        <f>HYPERLINK("https://sbirkapp.gov.cz/detail/SPP7PY6MKCEINWVQ", "https://sbirkapp.gov.cz/detail/SPP7PY6MKCEINWVQ")</f>
        <v>0</v>
      </c>
      <c r="V42" t="s">
        <v>214</v>
      </c>
      <c r="W42">
        <v>2</v>
      </c>
    </row>
    <row r="43" spans="1:23">
      <c r="A43" t="s">
        <v>23</v>
      </c>
      <c r="B43" t="s">
        <v>24</v>
      </c>
      <c r="C43" t="s">
        <v>25</v>
      </c>
      <c r="D43" t="s">
        <v>23</v>
      </c>
      <c r="E43" t="s">
        <v>215</v>
      </c>
      <c r="F43" t="s">
        <v>27</v>
      </c>
      <c r="G43" t="s">
        <v>216</v>
      </c>
      <c r="H43" s="1">
        <v>39261</v>
      </c>
      <c r="I43" s="1">
        <v>44622.37694389845</v>
      </c>
      <c r="J43" t="s">
        <v>217</v>
      </c>
      <c r="K43" t="s">
        <v>65</v>
      </c>
      <c r="L43" s="1">
        <v>39261</v>
      </c>
      <c r="M43" t="s">
        <v>66</v>
      </c>
      <c r="N43" t="s">
        <v>67</v>
      </c>
      <c r="S43" t="b">
        <v>1</v>
      </c>
      <c r="U43" s="2">
        <f>HYPERLINK("https://sbirkapp.gov.cz/detail/SPPEJONQKQOGJUWW", "https://sbirkapp.gov.cz/detail/SPPEJONQKQOGJUWW")</f>
        <v>0</v>
      </c>
      <c r="V43" t="s">
        <v>218</v>
      </c>
      <c r="W43">
        <v>1</v>
      </c>
    </row>
    <row r="44" spans="1:23">
      <c r="A44" t="s">
        <v>23</v>
      </c>
      <c r="B44" t="s">
        <v>24</v>
      </c>
      <c r="C44" t="s">
        <v>25</v>
      </c>
      <c r="D44" t="s">
        <v>23</v>
      </c>
      <c r="E44" t="s">
        <v>219</v>
      </c>
      <c r="F44" t="s">
        <v>27</v>
      </c>
      <c r="G44" t="s">
        <v>220</v>
      </c>
      <c r="H44" s="1">
        <v>41078</v>
      </c>
      <c r="I44" s="1">
        <v>44613.67261121421</v>
      </c>
      <c r="J44" t="s">
        <v>221</v>
      </c>
      <c r="K44" t="s">
        <v>65</v>
      </c>
      <c r="L44" s="1">
        <v>41078</v>
      </c>
      <c r="M44" t="s">
        <v>66</v>
      </c>
      <c r="N44" t="s">
        <v>67</v>
      </c>
      <c r="S44" t="b">
        <v>1</v>
      </c>
      <c r="U44" s="2">
        <f>HYPERLINK("https://sbirkapp.gov.cz/detail/SPPBDHMO44C5NQS4", "https://sbirkapp.gov.cz/detail/SPPBDHMO44C5NQS4")</f>
        <v>0</v>
      </c>
      <c r="V44" t="s">
        <v>222</v>
      </c>
      <c r="W44">
        <v>1</v>
      </c>
    </row>
    <row r="45" spans="1:23">
      <c r="A45" t="s">
        <v>23</v>
      </c>
      <c r="B45" t="s">
        <v>24</v>
      </c>
      <c r="C45" t="s">
        <v>25</v>
      </c>
      <c r="D45" t="s">
        <v>23</v>
      </c>
      <c r="E45" t="s">
        <v>223</v>
      </c>
      <c r="F45" t="s">
        <v>27</v>
      </c>
      <c r="G45" t="s">
        <v>224</v>
      </c>
      <c r="H45" s="1">
        <v>41078</v>
      </c>
      <c r="I45" s="1">
        <v>44613.64635698487</v>
      </c>
      <c r="J45" t="s">
        <v>221</v>
      </c>
      <c r="K45" t="s">
        <v>65</v>
      </c>
      <c r="L45" s="1">
        <v>41078</v>
      </c>
      <c r="M45" t="s">
        <v>66</v>
      </c>
      <c r="N45" t="s">
        <v>67</v>
      </c>
      <c r="S45" t="b">
        <v>1</v>
      </c>
      <c r="U45" s="2">
        <f>HYPERLINK("https://sbirkapp.gov.cz/detail/SPPL54AZ3Y6H7VPW", "https://sbirkapp.gov.cz/detail/SPPL54AZ3Y6H7VPW")</f>
        <v>0</v>
      </c>
      <c r="V45" t="s">
        <v>225</v>
      </c>
      <c r="W45">
        <v>1</v>
      </c>
    </row>
    <row r="46" spans="1:23">
      <c r="A46" t="s">
        <v>23</v>
      </c>
      <c r="B46" t="s">
        <v>24</v>
      </c>
      <c r="C46" t="s">
        <v>25</v>
      </c>
      <c r="D46" t="s">
        <v>23</v>
      </c>
      <c r="E46" t="s">
        <v>226</v>
      </c>
      <c r="F46" t="s">
        <v>27</v>
      </c>
      <c r="G46" t="s">
        <v>227</v>
      </c>
      <c r="H46" s="1">
        <v>41120</v>
      </c>
      <c r="I46" s="1">
        <v>44610.57283348306</v>
      </c>
      <c r="J46" t="s">
        <v>228</v>
      </c>
      <c r="K46" t="s">
        <v>65</v>
      </c>
      <c r="L46" s="1">
        <v>41120</v>
      </c>
      <c r="M46" t="s">
        <v>66</v>
      </c>
      <c r="N46" t="s">
        <v>67</v>
      </c>
      <c r="S46" t="b">
        <v>1</v>
      </c>
      <c r="U46" s="2">
        <f>HYPERLINK("https://sbirkapp.gov.cz/detail/SPPDJ2ZZLK46EDJ4", "https://sbirkapp.gov.cz/detail/SPPDJ2ZZLK46EDJ4")</f>
        <v>0</v>
      </c>
      <c r="V46" t="s">
        <v>229</v>
      </c>
      <c r="W46">
        <v>1</v>
      </c>
    </row>
    <row r="47" spans="1:23">
      <c r="A47" t="s">
        <v>23</v>
      </c>
      <c r="B47" t="s">
        <v>24</v>
      </c>
      <c r="C47" t="s">
        <v>25</v>
      </c>
      <c r="D47" t="s">
        <v>23</v>
      </c>
      <c r="E47" t="s">
        <v>230</v>
      </c>
      <c r="F47" t="s">
        <v>27</v>
      </c>
      <c r="G47" t="s">
        <v>231</v>
      </c>
      <c r="H47" s="1">
        <v>41120</v>
      </c>
      <c r="I47" s="1">
        <v>44610.56706843354</v>
      </c>
      <c r="J47" t="s">
        <v>228</v>
      </c>
      <c r="K47" t="s">
        <v>65</v>
      </c>
      <c r="L47" s="1">
        <v>41120</v>
      </c>
      <c r="M47" t="s">
        <v>66</v>
      </c>
      <c r="N47" t="s">
        <v>67</v>
      </c>
      <c r="S47" t="b">
        <v>1</v>
      </c>
      <c r="U47" s="2">
        <f>HYPERLINK("https://sbirkapp.gov.cz/detail/SPPF247EFCRISE36", "https://sbirkapp.gov.cz/detail/SPPF247EFCRISE36")</f>
        <v>0</v>
      </c>
      <c r="V47" t="s">
        <v>232</v>
      </c>
      <c r="W47">
        <v>1</v>
      </c>
    </row>
    <row r="48" spans="1:23">
      <c r="A48" t="s">
        <v>23</v>
      </c>
      <c r="B48" t="s">
        <v>24</v>
      </c>
      <c r="C48" t="s">
        <v>25</v>
      </c>
      <c r="D48" t="s">
        <v>23</v>
      </c>
      <c r="E48" t="s">
        <v>233</v>
      </c>
      <c r="F48" t="s">
        <v>27</v>
      </c>
      <c r="G48" t="s">
        <v>234</v>
      </c>
      <c r="H48" s="1">
        <v>41201</v>
      </c>
      <c r="I48" s="1">
        <v>44610.42001321784</v>
      </c>
      <c r="J48" t="s">
        <v>235</v>
      </c>
      <c r="K48" t="s">
        <v>65</v>
      </c>
      <c r="L48" s="1">
        <v>41201</v>
      </c>
      <c r="M48" t="s">
        <v>66</v>
      </c>
      <c r="N48" t="s">
        <v>67</v>
      </c>
      <c r="S48" t="b">
        <v>1</v>
      </c>
      <c r="U48" s="2">
        <f>HYPERLINK("https://sbirkapp.gov.cz/detail/SPPNVGWEG437X7RU", "https://sbirkapp.gov.cz/detail/SPPNVGWEG437X7RU")</f>
        <v>0</v>
      </c>
      <c r="V48" t="s">
        <v>236</v>
      </c>
      <c r="W48">
        <v>1</v>
      </c>
    </row>
    <row r="49" spans="1:23">
      <c r="A49" t="s">
        <v>23</v>
      </c>
      <c r="B49" t="s">
        <v>24</v>
      </c>
      <c r="C49" t="s">
        <v>25</v>
      </c>
      <c r="D49" t="s">
        <v>23</v>
      </c>
      <c r="E49" t="s">
        <v>237</v>
      </c>
      <c r="F49" t="s">
        <v>27</v>
      </c>
      <c r="G49" t="s">
        <v>238</v>
      </c>
      <c r="H49" s="1">
        <v>41390</v>
      </c>
      <c r="I49" s="1">
        <v>44609.5814002447</v>
      </c>
      <c r="J49" t="s">
        <v>239</v>
      </c>
      <c r="K49" t="s">
        <v>65</v>
      </c>
      <c r="L49" s="1">
        <v>41390</v>
      </c>
      <c r="M49" t="s">
        <v>194</v>
      </c>
      <c r="N49" t="s">
        <v>195</v>
      </c>
      <c r="S49" t="b">
        <v>1</v>
      </c>
      <c r="U49" s="2">
        <f>HYPERLINK("https://sbirkapp.gov.cz/detail/SPP3QZBQF2YE2XIE", "https://sbirkapp.gov.cz/detail/SPP3QZBQF2YE2XIE")</f>
        <v>0</v>
      </c>
      <c r="V49" t="s">
        <v>240</v>
      </c>
      <c r="W49">
        <v>1</v>
      </c>
    </row>
    <row r="50" spans="1:23">
      <c r="A50" t="s">
        <v>23</v>
      </c>
      <c r="B50" t="s">
        <v>24</v>
      </c>
      <c r="C50" t="s">
        <v>25</v>
      </c>
      <c r="D50" t="s">
        <v>23</v>
      </c>
      <c r="E50" t="s">
        <v>241</v>
      </c>
      <c r="F50" t="s">
        <v>27</v>
      </c>
      <c r="G50" t="s">
        <v>242</v>
      </c>
      <c r="H50" s="1">
        <v>41597</v>
      </c>
      <c r="I50" s="1">
        <v>44608.63026900051</v>
      </c>
      <c r="J50" t="s">
        <v>243</v>
      </c>
      <c r="K50" t="s">
        <v>65</v>
      </c>
      <c r="L50" s="1">
        <v>41597</v>
      </c>
      <c r="M50" t="s">
        <v>66</v>
      </c>
      <c r="N50" t="s">
        <v>67</v>
      </c>
      <c r="S50" t="b">
        <v>1</v>
      </c>
      <c r="U50" s="2">
        <f>HYPERLINK("https://sbirkapp.gov.cz/detail/SPPV3OXVVTJAYJ5A", "https://sbirkapp.gov.cz/detail/SPPV3OXVVTJAYJ5A")</f>
        <v>0</v>
      </c>
      <c r="V50" t="s">
        <v>244</v>
      </c>
      <c r="W50">
        <v>1</v>
      </c>
    </row>
    <row r="51" spans="1:23">
      <c r="A51" t="s">
        <v>23</v>
      </c>
      <c r="B51" t="s">
        <v>24</v>
      </c>
      <c r="C51" t="s">
        <v>25</v>
      </c>
      <c r="D51" t="s">
        <v>23</v>
      </c>
      <c r="E51" t="s">
        <v>245</v>
      </c>
      <c r="F51" t="s">
        <v>27</v>
      </c>
      <c r="G51" t="s">
        <v>246</v>
      </c>
      <c r="H51" s="1">
        <v>41597</v>
      </c>
      <c r="I51" s="1">
        <v>44608.63025949832</v>
      </c>
      <c r="J51" t="s">
        <v>243</v>
      </c>
      <c r="K51" t="s">
        <v>65</v>
      </c>
      <c r="L51" s="1">
        <v>41597</v>
      </c>
      <c r="M51" t="s">
        <v>66</v>
      </c>
      <c r="N51" t="s">
        <v>67</v>
      </c>
      <c r="S51" t="b">
        <v>1</v>
      </c>
      <c r="U51" s="2">
        <f>HYPERLINK("https://sbirkapp.gov.cz/detail/SPPEP3SR25VUIQK2", "https://sbirkapp.gov.cz/detail/SPPEP3SR25VUIQK2")</f>
        <v>0</v>
      </c>
      <c r="V51" t="s">
        <v>247</v>
      </c>
      <c r="W51">
        <v>1</v>
      </c>
    </row>
    <row r="52" spans="1:23">
      <c r="A52" t="s">
        <v>23</v>
      </c>
      <c r="B52" t="s">
        <v>24</v>
      </c>
      <c r="C52" t="s">
        <v>25</v>
      </c>
      <c r="D52" t="s">
        <v>23</v>
      </c>
      <c r="E52" t="s">
        <v>248</v>
      </c>
      <c r="F52" t="s">
        <v>27</v>
      </c>
      <c r="G52" t="s">
        <v>249</v>
      </c>
      <c r="H52" s="1">
        <v>41820</v>
      </c>
      <c r="I52" s="1">
        <v>44589.54975358371</v>
      </c>
      <c r="J52" t="s">
        <v>250</v>
      </c>
      <c r="K52" t="s">
        <v>65</v>
      </c>
      <c r="L52" s="1">
        <v>41820</v>
      </c>
      <c r="M52" t="s">
        <v>251</v>
      </c>
      <c r="N52" t="s">
        <v>252</v>
      </c>
      <c r="S52" t="b">
        <v>1</v>
      </c>
      <c r="U52" s="2">
        <f>HYPERLINK("https://sbirkapp.gov.cz/detail/SPPBJE6B4X4TNNRO", "https://sbirkapp.gov.cz/detail/SPPBJE6B4X4TNNRO")</f>
        <v>0</v>
      </c>
      <c r="V52" t="s">
        <v>253</v>
      </c>
      <c r="W52">
        <v>1</v>
      </c>
    </row>
    <row r="53" spans="1:23">
      <c r="A53" t="s">
        <v>23</v>
      </c>
      <c r="B53" t="s">
        <v>24</v>
      </c>
      <c r="C53" t="s">
        <v>25</v>
      </c>
      <c r="D53" t="s">
        <v>23</v>
      </c>
      <c r="E53" t="s">
        <v>254</v>
      </c>
      <c r="F53" t="s">
        <v>27</v>
      </c>
      <c r="G53" t="s">
        <v>255</v>
      </c>
      <c r="H53" s="1">
        <v>41820</v>
      </c>
      <c r="I53" s="1">
        <v>44589.4402214523</v>
      </c>
      <c r="J53" t="s">
        <v>250</v>
      </c>
      <c r="K53" t="s">
        <v>65</v>
      </c>
      <c r="L53" s="1">
        <v>41820</v>
      </c>
      <c r="M53" t="s">
        <v>251</v>
      </c>
      <c r="N53" t="s">
        <v>252</v>
      </c>
      <c r="S53" t="b">
        <v>1</v>
      </c>
      <c r="U53" s="2">
        <f>HYPERLINK("https://sbirkapp.gov.cz/detail/SPPTMF656DXGDDDK", "https://sbirkapp.gov.cz/detail/SPPTMF656DXGDDDK")</f>
        <v>0</v>
      </c>
      <c r="V53" t="s">
        <v>256</v>
      </c>
      <c r="W53">
        <v>1</v>
      </c>
    </row>
    <row r="54" spans="1:23">
      <c r="A54" t="s">
        <v>23</v>
      </c>
      <c r="B54" t="s">
        <v>24</v>
      </c>
      <c r="C54" t="s">
        <v>25</v>
      </c>
      <c r="D54" t="s">
        <v>23</v>
      </c>
      <c r="E54" t="s">
        <v>257</v>
      </c>
      <c r="F54" t="s">
        <v>27</v>
      </c>
      <c r="G54" t="s">
        <v>258</v>
      </c>
      <c r="H54" s="1">
        <v>42076</v>
      </c>
      <c r="I54" s="1">
        <v>44589.40510116026</v>
      </c>
      <c r="J54" t="s">
        <v>259</v>
      </c>
      <c r="K54" t="s">
        <v>65</v>
      </c>
      <c r="L54" s="1">
        <v>42076</v>
      </c>
      <c r="M54" t="s">
        <v>66</v>
      </c>
      <c r="N54" t="s">
        <v>67</v>
      </c>
      <c r="S54" t="b">
        <v>1</v>
      </c>
      <c r="U54" s="2">
        <f>HYPERLINK("https://sbirkapp.gov.cz/detail/SPPWWOZUW64XASZE", "https://sbirkapp.gov.cz/detail/SPPWWOZUW64XASZE")</f>
        <v>0</v>
      </c>
      <c r="V54" t="s">
        <v>260</v>
      </c>
      <c r="W54">
        <v>1</v>
      </c>
    </row>
    <row r="55" spans="1:23">
      <c r="A55" t="s">
        <v>23</v>
      </c>
      <c r="B55" t="s">
        <v>24</v>
      </c>
      <c r="C55" t="s">
        <v>25</v>
      </c>
      <c r="D55" t="s">
        <v>23</v>
      </c>
      <c r="E55" t="s">
        <v>261</v>
      </c>
      <c r="F55" t="s">
        <v>27</v>
      </c>
      <c r="G55" t="s">
        <v>262</v>
      </c>
      <c r="H55" s="1">
        <v>42353</v>
      </c>
      <c r="I55" s="1">
        <v>44589.38409605677</v>
      </c>
      <c r="J55" t="s">
        <v>263</v>
      </c>
      <c r="K55" t="s">
        <v>65</v>
      </c>
      <c r="L55" s="1">
        <v>42353</v>
      </c>
      <c r="M55" t="s">
        <v>194</v>
      </c>
      <c r="N55" t="s">
        <v>195</v>
      </c>
      <c r="S55" t="b">
        <v>1</v>
      </c>
      <c r="U55" s="2">
        <f>HYPERLINK("https://sbirkapp.gov.cz/detail/SPPCDWAJ4SRM33NK", "https://sbirkapp.gov.cz/detail/SPPCDWAJ4SRM33NK")</f>
        <v>0</v>
      </c>
      <c r="V55" t="s">
        <v>264</v>
      </c>
      <c r="W55">
        <v>1</v>
      </c>
    </row>
    <row r="56" spans="1:23">
      <c r="A56" t="s">
        <v>23</v>
      </c>
      <c r="B56" t="s">
        <v>24</v>
      </c>
      <c r="C56" t="s">
        <v>25</v>
      </c>
      <c r="D56" t="s">
        <v>23</v>
      </c>
      <c r="E56" t="s">
        <v>265</v>
      </c>
      <c r="F56" t="s">
        <v>27</v>
      </c>
      <c r="G56" t="s">
        <v>266</v>
      </c>
      <c r="H56" s="1">
        <v>42503</v>
      </c>
      <c r="I56" s="1">
        <v>44588.60174761193</v>
      </c>
      <c r="J56" t="s">
        <v>267</v>
      </c>
      <c r="K56" t="s">
        <v>65</v>
      </c>
      <c r="L56" s="1">
        <v>42503</v>
      </c>
      <c r="M56" t="s">
        <v>268</v>
      </c>
      <c r="N56" t="s">
        <v>269</v>
      </c>
      <c r="S56" t="b">
        <v>1</v>
      </c>
      <c r="U56" s="2">
        <f>HYPERLINK("https://sbirkapp.gov.cz/detail/SPPP4CTY27HUAOUK", "https://sbirkapp.gov.cz/detail/SPPP4CTY27HUAOUK")</f>
        <v>0</v>
      </c>
      <c r="V56" t="s">
        <v>270</v>
      </c>
      <c r="W56">
        <v>1</v>
      </c>
    </row>
    <row r="57" spans="1:23">
      <c r="A57" t="s">
        <v>23</v>
      </c>
      <c r="B57" t="s">
        <v>24</v>
      </c>
      <c r="C57" t="s">
        <v>25</v>
      </c>
      <c r="D57" t="s">
        <v>23</v>
      </c>
      <c r="E57" t="s">
        <v>271</v>
      </c>
      <c r="F57" t="s">
        <v>27</v>
      </c>
      <c r="G57" t="s">
        <v>41</v>
      </c>
      <c r="H57" s="1">
        <v>42565</v>
      </c>
      <c r="I57" s="1">
        <v>44588.57448179955</v>
      </c>
      <c r="J57" t="s">
        <v>272</v>
      </c>
      <c r="K57" t="s">
        <v>65</v>
      </c>
      <c r="L57" s="1">
        <v>42565</v>
      </c>
      <c r="M57" t="s">
        <v>43</v>
      </c>
      <c r="N57" t="s">
        <v>44</v>
      </c>
      <c r="R57" t="s">
        <v>273</v>
      </c>
      <c r="S57" t="b">
        <v>0</v>
      </c>
      <c r="T57" s="1">
        <v>45379</v>
      </c>
      <c r="U57" s="2">
        <f>HYPERLINK("https://sbirkapp.gov.cz/detail/SPPE2MYJVJO67CY2", "https://sbirkapp.gov.cz/detail/SPPE2MYJVJO67CY2")</f>
        <v>0</v>
      </c>
      <c r="V57" t="s">
        <v>274</v>
      </c>
      <c r="W57">
        <v>1</v>
      </c>
    </row>
    <row r="58" spans="1:23">
      <c r="A58" t="s">
        <v>23</v>
      </c>
      <c r="B58" t="s">
        <v>24</v>
      </c>
      <c r="C58" t="s">
        <v>25</v>
      </c>
      <c r="D58" t="s">
        <v>23</v>
      </c>
      <c r="E58" t="s">
        <v>275</v>
      </c>
      <c r="F58" t="s">
        <v>27</v>
      </c>
      <c r="G58" t="s">
        <v>276</v>
      </c>
      <c r="H58" s="1">
        <v>42901</v>
      </c>
      <c r="I58" s="1">
        <v>44587.54212514323</v>
      </c>
      <c r="J58" t="s">
        <v>277</v>
      </c>
      <c r="K58" t="s">
        <v>65</v>
      </c>
      <c r="L58" s="1">
        <v>42901</v>
      </c>
      <c r="M58" t="s">
        <v>268</v>
      </c>
      <c r="N58" t="s">
        <v>269</v>
      </c>
      <c r="S58" t="b">
        <v>1</v>
      </c>
      <c r="U58" s="2">
        <f>HYPERLINK("https://sbirkapp.gov.cz/detail/SPPE2CKKVIZXMTH2", "https://sbirkapp.gov.cz/detail/SPPE2CKKVIZXMTH2")</f>
        <v>0</v>
      </c>
      <c r="V58" t="s">
        <v>278</v>
      </c>
      <c r="W58">
        <v>1</v>
      </c>
    </row>
    <row r="59" spans="1:23">
      <c r="A59" t="s">
        <v>23</v>
      </c>
      <c r="B59" t="s">
        <v>24</v>
      </c>
      <c r="C59" t="s">
        <v>25</v>
      </c>
      <c r="D59" t="s">
        <v>23</v>
      </c>
      <c r="E59" t="s">
        <v>279</v>
      </c>
      <c r="F59" t="s">
        <v>27</v>
      </c>
      <c r="G59" t="s">
        <v>280</v>
      </c>
      <c r="H59" s="1">
        <v>43224</v>
      </c>
      <c r="I59" s="1">
        <v>44586.59381361494</v>
      </c>
      <c r="J59" t="s">
        <v>281</v>
      </c>
      <c r="K59" t="s">
        <v>65</v>
      </c>
      <c r="L59" s="1">
        <v>43224</v>
      </c>
      <c r="M59" t="s">
        <v>282</v>
      </c>
      <c r="N59" t="s">
        <v>283</v>
      </c>
      <c r="S59" t="b">
        <v>1</v>
      </c>
      <c r="U59" s="2">
        <f>HYPERLINK("https://sbirkapp.gov.cz/detail/SPPMJNIKFLUACQLK", "https://sbirkapp.gov.cz/detail/SPPMJNIKFLUACQLK")</f>
        <v>0</v>
      </c>
      <c r="V59" t="s">
        <v>284</v>
      </c>
      <c r="W59">
        <v>1</v>
      </c>
    </row>
    <row r="60" spans="1:23">
      <c r="A60" t="s">
        <v>23</v>
      </c>
      <c r="B60" t="s">
        <v>24</v>
      </c>
      <c r="C60" t="s">
        <v>25</v>
      </c>
      <c r="D60" t="s">
        <v>23</v>
      </c>
      <c r="E60" t="s">
        <v>285</v>
      </c>
      <c r="F60" t="s">
        <v>27</v>
      </c>
      <c r="G60" t="s">
        <v>286</v>
      </c>
      <c r="H60" s="1">
        <v>43356</v>
      </c>
      <c r="I60" s="1">
        <v>44586.2558432667</v>
      </c>
      <c r="J60" t="s">
        <v>287</v>
      </c>
      <c r="K60" t="s">
        <v>65</v>
      </c>
      <c r="L60" s="1">
        <v>43356</v>
      </c>
      <c r="M60" t="s">
        <v>66</v>
      </c>
      <c r="N60" t="s">
        <v>67</v>
      </c>
      <c r="S60" t="b">
        <v>1</v>
      </c>
      <c r="U60" s="2">
        <f>HYPERLINK("https://sbirkapp.gov.cz/detail/SPPPNQXS6YYFOQQK", "https://sbirkapp.gov.cz/detail/SPPPNQXS6YYFOQQK")</f>
        <v>0</v>
      </c>
      <c r="V60" t="s">
        <v>288</v>
      </c>
      <c r="W60">
        <v>1</v>
      </c>
    </row>
    <row r="61" spans="1:23">
      <c r="A61" t="s">
        <v>23</v>
      </c>
      <c r="B61" t="s">
        <v>24</v>
      </c>
      <c r="C61" t="s">
        <v>25</v>
      </c>
      <c r="D61" t="s">
        <v>23</v>
      </c>
      <c r="E61" t="s">
        <v>289</v>
      </c>
      <c r="F61" t="s">
        <v>27</v>
      </c>
      <c r="G61" t="s">
        <v>290</v>
      </c>
      <c r="H61" s="1">
        <v>44533</v>
      </c>
      <c r="I61" s="1">
        <v>44585.39488432244</v>
      </c>
      <c r="J61" t="s">
        <v>291</v>
      </c>
      <c r="K61" t="s">
        <v>65</v>
      </c>
      <c r="L61" s="1">
        <v>44533</v>
      </c>
      <c r="M61" t="s">
        <v>104</v>
      </c>
      <c r="N61" t="s">
        <v>105</v>
      </c>
      <c r="S61" t="b">
        <v>1</v>
      </c>
      <c r="U61" s="2">
        <f>HYPERLINK("https://sbirkapp.gov.cz/detail/SPPVU7XKZLZRLLOC", "https://sbirkapp.gov.cz/detail/SPPVU7XKZLZRLLOC")</f>
        <v>0</v>
      </c>
      <c r="V61" t="s">
        <v>292</v>
      </c>
      <c r="W61">
        <v>1</v>
      </c>
    </row>
    <row r="62" spans="1:23">
      <c r="A62" t="s">
        <v>23</v>
      </c>
      <c r="B62" t="s">
        <v>24</v>
      </c>
      <c r="C62" t="s">
        <v>25</v>
      </c>
      <c r="D62" t="s">
        <v>23</v>
      </c>
      <c r="E62" t="s">
        <v>293</v>
      </c>
      <c r="F62" t="s">
        <v>27</v>
      </c>
      <c r="G62" t="s">
        <v>51</v>
      </c>
      <c r="H62" s="1">
        <v>44071</v>
      </c>
      <c r="I62" s="1">
        <v>44580.67340699812</v>
      </c>
      <c r="J62" t="s">
        <v>294</v>
      </c>
      <c r="K62" t="s">
        <v>65</v>
      </c>
      <c r="L62" s="1">
        <v>44071</v>
      </c>
      <c r="M62" t="s">
        <v>53</v>
      </c>
      <c r="N62" t="s">
        <v>54</v>
      </c>
      <c r="R62" t="s">
        <v>295</v>
      </c>
      <c r="S62" t="b">
        <v>0</v>
      </c>
      <c r="T62" s="1">
        <v>45316</v>
      </c>
      <c r="U62" s="2">
        <f>HYPERLINK("https://sbirkapp.gov.cz/detail/SPP6GVR4OPCNDFBA", "https://sbirkapp.gov.cz/detail/SPP6GVR4OPCNDFBA")</f>
        <v>0</v>
      </c>
      <c r="V62" t="s">
        <v>296</v>
      </c>
      <c r="W62">
        <v>1</v>
      </c>
    </row>
    <row r="63" spans="1:23">
      <c r="A63" t="s">
        <v>23</v>
      </c>
      <c r="B63" t="s">
        <v>24</v>
      </c>
      <c r="C63" t="s">
        <v>25</v>
      </c>
      <c r="D63" t="s">
        <v>23</v>
      </c>
      <c r="E63" t="s">
        <v>297</v>
      </c>
      <c r="F63" t="s">
        <v>111</v>
      </c>
      <c r="G63" t="s">
        <v>112</v>
      </c>
      <c r="H63" t="s">
        <v>112</v>
      </c>
      <c r="I63" t="s">
        <v>112</v>
      </c>
      <c r="J63" t="s">
        <v>112</v>
      </c>
      <c r="K63" t="s">
        <v>112</v>
      </c>
      <c r="L63" t="s">
        <v>112</v>
      </c>
      <c r="M63" t="s">
        <v>112</v>
      </c>
      <c r="N63" t="s">
        <v>112</v>
      </c>
      <c r="O63" t="s">
        <v>112</v>
      </c>
      <c r="P63" t="s">
        <v>112</v>
      </c>
      <c r="Q63" t="s">
        <v>112</v>
      </c>
      <c r="R63" t="s">
        <v>112</v>
      </c>
      <c r="S63" t="s">
        <v>112</v>
      </c>
      <c r="T63" t="s">
        <v>112</v>
      </c>
      <c r="U63" t="s">
        <v>112</v>
      </c>
      <c r="V63" t="s">
        <v>298</v>
      </c>
      <c r="W63">
        <v>1</v>
      </c>
    </row>
    <row r="64" spans="1:23">
      <c r="A64" t="s">
        <v>23</v>
      </c>
      <c r="B64" t="s">
        <v>24</v>
      </c>
      <c r="C64" t="s">
        <v>25</v>
      </c>
      <c r="D64" t="s">
        <v>23</v>
      </c>
      <c r="E64" t="s">
        <v>297</v>
      </c>
      <c r="F64" t="s">
        <v>27</v>
      </c>
      <c r="G64" t="s">
        <v>299</v>
      </c>
      <c r="H64" s="1">
        <v>44237</v>
      </c>
      <c r="I64" s="1">
        <v>44580.55311851126</v>
      </c>
      <c r="J64" t="s">
        <v>300</v>
      </c>
      <c r="K64" t="s">
        <v>65</v>
      </c>
      <c r="L64" s="1">
        <v>44237</v>
      </c>
      <c r="M64" t="s">
        <v>301</v>
      </c>
      <c r="N64" t="s">
        <v>302</v>
      </c>
      <c r="S64" t="b">
        <v>1</v>
      </c>
      <c r="U64" s="2">
        <f>HYPERLINK("https://sbirkapp.gov.cz/detail/SPPWQJAPECHPUEGG", "https://sbirkapp.gov.cz/detail/SPPWQJAPECHPUEGG")</f>
        <v>0</v>
      </c>
      <c r="V64" t="s">
        <v>303</v>
      </c>
      <c r="W64">
        <v>1</v>
      </c>
    </row>
    <row r="65" spans="1:23">
      <c r="A65" t="s">
        <v>23</v>
      </c>
      <c r="B65" t="s">
        <v>24</v>
      </c>
      <c r="C65" t="s">
        <v>25</v>
      </c>
      <c r="D65" t="s">
        <v>23</v>
      </c>
      <c r="E65" t="s">
        <v>304</v>
      </c>
      <c r="F65" t="s">
        <v>27</v>
      </c>
      <c r="G65" t="s">
        <v>177</v>
      </c>
      <c r="H65" s="1">
        <v>44313</v>
      </c>
      <c r="I65" s="1">
        <v>44579.51567657257</v>
      </c>
      <c r="J65" t="s">
        <v>305</v>
      </c>
      <c r="K65" t="s">
        <v>65</v>
      </c>
      <c r="L65" s="1">
        <v>44313</v>
      </c>
      <c r="M65" t="s">
        <v>179</v>
      </c>
      <c r="N65" t="s">
        <v>180</v>
      </c>
      <c r="R65" t="s">
        <v>181</v>
      </c>
      <c r="S65" t="b">
        <v>0</v>
      </c>
      <c r="T65" s="1">
        <v>44927</v>
      </c>
      <c r="U65" s="2">
        <f>HYPERLINK("https://sbirkapp.gov.cz/detail/SPPRWAM535TEXHDO", "https://sbirkapp.gov.cz/detail/SPPRWAM535TEXHDO")</f>
        <v>0</v>
      </c>
      <c r="V65" t="s">
        <v>306</v>
      </c>
      <c r="W6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2026-05-02T08:46:19Z</dcterms:created>
  <dcterms:modified xsi:type="dcterms:W3CDTF">2026-05-02T08:46:19Z</dcterms:modified>
</cp:coreProperties>
</file>