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<sst xmlns="http://schemas.openxmlformats.org/spreadsheetml/2006/main" count="1093" uniqueCount="370">
  <si>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</si>
  <si>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</si>
  <si>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</si>
  <si>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</si>
  <si>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</si>
  <si>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</si>
  <si>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</si>
  <si>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</si>
  <si>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</si>
  <si>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</si>
  <si>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</si>
  <si>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</si>
  <si>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</si>
  <si>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</si>
  <si>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</si>
  <si>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</si>
  <si>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</si>
  <si>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</si>
  <si>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</si>
  <si>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</si>
  <si>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</si>
  <si>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</si>
  <si>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</si>
  <si>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Agentura ochrany přírody a krajiny České republiky</t>
  </si>
  <si>
    <t>62933591</t>
  </si>
  <si>
    <t>dkkdkdj</t>
  </si>
  <si>
    <t>Hlavní město Praha</t>
  </si>
  <si>
    <t>7/2026</t>
  </si>
  <si>
    <t>Nařízení</t>
  </si>
  <si>
    <t>o vyhlášení přírodní rezervace Meandry Ploučnice a Svitavky</t>
  </si>
  <si>
    <t>2026-06-30</t>
  </si>
  <si>
    <t>Běžný</t>
  </si>
  <si>
    <t>ochrana přírody a krajiny</t>
  </si>
  <si>
    <t>zákon č. 114/1992 Sb., o ochraně přírody a krajiny - § 78 odst. 9</t>
  </si>
  <si>
    <t>1714101127</t>
  </si>
  <si>
    <t>6/2026</t>
  </si>
  <si>
    <t>o vyhlášení přírodní rezervace Dívčí kámen</t>
  </si>
  <si>
    <t>2026-06-10</t>
  </si>
  <si>
    <t>1703519213</t>
  </si>
  <si>
    <t>5/2026</t>
  </si>
  <si>
    <t>o vyhlášení přírodní rezervace Dlouhá skála</t>
  </si>
  <si>
    <t>2026-04-30</t>
  </si>
  <si>
    <t>1680090430</t>
  </si>
  <si>
    <t>4/2026</t>
  </si>
  <si>
    <t>o vyhlášení přírodní památky Louky pod Pěticestím</t>
  </si>
  <si>
    <t>2026-04-09</t>
  </si>
  <si>
    <t>1669634356</t>
  </si>
  <si>
    <t>3/2026</t>
  </si>
  <si>
    <t>o vyhlášení přírodní památky Kočka</t>
  </si>
  <si>
    <t>2026-03-07</t>
  </si>
  <si>
    <t>1653288979</t>
  </si>
  <si>
    <t>2/2026</t>
  </si>
  <si>
    <t>o vyhlášení přírodní rezervace Jistebnické mokřady</t>
  </si>
  <si>
    <t>2026-01-31</t>
  </si>
  <si>
    <t>1635098143</t>
  </si>
  <si>
    <t>1/2026</t>
  </si>
  <si>
    <t>o vyhlášení přírodní památky V Koutech</t>
  </si>
  <si>
    <t>2026-01-21</t>
  </si>
  <si>
    <t>1629173207</t>
  </si>
  <si>
    <t>11/2025</t>
  </si>
  <si>
    <t>o vyhlášení přírodní památky Kozí vršek</t>
  </si>
  <si>
    <t>2025-12-19</t>
  </si>
  <si>
    <t>1615332181</t>
  </si>
  <si>
    <t>10/2025</t>
  </si>
  <si>
    <t>o vyhlášení přírodní rezervace Suťové lesy u Turnova</t>
  </si>
  <si>
    <t>2025-10-08</t>
  </si>
  <si>
    <t>1581811331</t>
  </si>
  <si>
    <t>9/2025</t>
  </si>
  <si>
    <t>o vyhlášení přírodní rezervace Skalní potok</t>
  </si>
  <si>
    <t>2025-08-29</t>
  </si>
  <si>
    <t>1564833431</t>
  </si>
  <si>
    <t>8/2025</t>
  </si>
  <si>
    <t>o vyhlášení přírodní rezervace Kozí vrch</t>
  </si>
  <si>
    <t>2025-07-26</t>
  </si>
  <si>
    <t>1550869956</t>
  </si>
  <si>
    <t>7/2025</t>
  </si>
  <si>
    <t>o vyhlášení přírodní památky Rybenské Perničky</t>
  </si>
  <si>
    <t>2025-05-20</t>
  </si>
  <si>
    <t>1519736028</t>
  </si>
  <si>
    <t>6/2025</t>
  </si>
  <si>
    <t>o vyhlášení přírodní památky Prosička</t>
  </si>
  <si>
    <t>1519733472</t>
  </si>
  <si>
    <t>5/2025</t>
  </si>
  <si>
    <t>o vyhlášení přírodní památky Štarkov</t>
  </si>
  <si>
    <t>1519731462</t>
  </si>
  <si>
    <t>4/2025</t>
  </si>
  <si>
    <t>o vyhlášení přírodní památky Zkamenělý zámek</t>
  </si>
  <si>
    <t>1519728450</t>
  </si>
  <si>
    <t>3/2025</t>
  </si>
  <si>
    <t>o vyhlášení přírodní památky Milovské Perničky</t>
  </si>
  <si>
    <t>2025-05-17</t>
  </si>
  <si>
    <t>1518670103</t>
  </si>
  <si>
    <t>2/2025</t>
  </si>
  <si>
    <t>o vyhlášení přírodní památky Hvožďanská louka</t>
  </si>
  <si>
    <t>2025-01-30</t>
  </si>
  <si>
    <t>1464859528</t>
  </si>
  <si>
    <t>1/2025</t>
  </si>
  <si>
    <t>o vyhlášení přírodní rezervace Bohyňská lada</t>
  </si>
  <si>
    <t>1464857085</t>
  </si>
  <si>
    <t>5/2024</t>
  </si>
  <si>
    <t>o vyhlášení přírodní památky Jindřichova skála</t>
  </si>
  <si>
    <t>2024-12-21</t>
  </si>
  <si>
    <t>3/2019: o vyhlášení přírodní památky Jindřichova skála</t>
  </si>
  <si>
    <t>1449299245</t>
  </si>
  <si>
    <t>4/2024</t>
  </si>
  <si>
    <t>o vyhlášení přírodní památky Šimečkova stráň</t>
  </si>
  <si>
    <t>2024-11-08</t>
  </si>
  <si>
    <t>1430370681</t>
  </si>
  <si>
    <t>3/2024</t>
  </si>
  <si>
    <t>o vyhlášení přírodní rezervace Píšťanský luh</t>
  </si>
  <si>
    <t>2024-10-22</t>
  </si>
  <si>
    <t>1422100196</t>
  </si>
  <si>
    <t>2/2024</t>
  </si>
  <si>
    <t>o vyhlášení přírodní památky Licitanta</t>
  </si>
  <si>
    <t>2024-05-04</t>
  </si>
  <si>
    <t>1346462421</t>
  </si>
  <si>
    <t>1/2024</t>
  </si>
  <si>
    <t>o vyhlášení přírodní památky Husa</t>
  </si>
  <si>
    <t>2024-04-11</t>
  </si>
  <si>
    <t>1335863812</t>
  </si>
  <si>
    <t>5/2023</t>
  </si>
  <si>
    <t>o vyhlášení přírodní rezervace Na Hranicích</t>
  </si>
  <si>
    <t>2023-11-15</t>
  </si>
  <si>
    <t>zákon č. 114/1992 Sb., o ochraně přírody a krajiny - § 78 odst. 6</t>
  </si>
  <si>
    <t>1262345253</t>
  </si>
  <si>
    <t>4/2023</t>
  </si>
  <si>
    <t>o vyhlášení přírodní rezervace Na Čihadle</t>
  </si>
  <si>
    <t>2023-09-21</t>
  </si>
  <si>
    <t>1237972272</t>
  </si>
  <si>
    <t>3/2023</t>
  </si>
  <si>
    <t>o vyhlášení přírodní památky Deštenské pastviny</t>
  </si>
  <si>
    <t>2023-08-15</t>
  </si>
  <si>
    <t>1222246911</t>
  </si>
  <si>
    <t>2/2023</t>
  </si>
  <si>
    <t>o vyhlášení přírodní rezervace Olšina u Skleného</t>
  </si>
  <si>
    <t>2023-02-21</t>
  </si>
  <si>
    <t>1139328005</t>
  </si>
  <si>
    <t>1/2023</t>
  </si>
  <si>
    <t>o vyhlášení přírodní památky Kočičí kámen</t>
  </si>
  <si>
    <t>1139321948</t>
  </si>
  <si>
    <t>6/2017</t>
  </si>
  <si>
    <t>o vyhlášení přírodní památky Na Vážkách a jejího ochranného pásma</t>
  </si>
  <si>
    <t>2017-09-11</t>
  </si>
  <si>
    <t>Dle přechodného ustanovení</t>
  </si>
  <si>
    <t>1124974453</t>
  </si>
  <si>
    <t>10/2015</t>
  </si>
  <si>
    <t>o vyhlášení přírodní památky Dobročkovské hadce</t>
  </si>
  <si>
    <t>2015-10-01</t>
  </si>
  <si>
    <t>1124927378</t>
  </si>
  <si>
    <t>1/2015</t>
  </si>
  <si>
    <t>o vyhlášení přírodní památky Za lesem</t>
  </si>
  <si>
    <t>2015-06-30</t>
  </si>
  <si>
    <t>1124912855</t>
  </si>
  <si>
    <t>6/2015</t>
  </si>
  <si>
    <t>o vyhlášení přírodní památky Pod Cigánem</t>
  </si>
  <si>
    <t>2015-07-15</t>
  </si>
  <si>
    <t>1124898230</t>
  </si>
  <si>
    <t>9/2015</t>
  </si>
  <si>
    <t>o vyhlášení přírodní rezervace Drahy</t>
  </si>
  <si>
    <t>2015-09-09</t>
  </si>
  <si>
    <t>1124871194</t>
  </si>
  <si>
    <t>12/2015</t>
  </si>
  <si>
    <t>o vyhlášení přírodní rezervace Jedlový důl</t>
  </si>
  <si>
    <t>2015-12-01</t>
  </si>
  <si>
    <t>1124862431</t>
  </si>
  <si>
    <t>4/2016</t>
  </si>
  <si>
    <t>o vyhlášení přírodní památky Na cvičišti a jejího ochranného pásma</t>
  </si>
  <si>
    <t>2016-08-05</t>
  </si>
  <si>
    <t>1124853479</t>
  </si>
  <si>
    <t>1/2019</t>
  </si>
  <si>
    <t>o vyhlášení přírodní rezervace Kokořínský důl a jejího ochranného pásma</t>
  </si>
  <si>
    <t>2019-03-01</t>
  </si>
  <si>
    <t>1124848113</t>
  </si>
  <si>
    <t>4/2015</t>
  </si>
  <si>
    <t>o vyhlášení přírodní rezervace Jaronínská bučina</t>
  </si>
  <si>
    <t>1122122121</t>
  </si>
  <si>
    <t>3/2015</t>
  </si>
  <si>
    <t>o vyhlášení přírodní rezervace Ptačí stěna</t>
  </si>
  <si>
    <t>1122117729</t>
  </si>
  <si>
    <t>5/2015</t>
  </si>
  <si>
    <t>o vyhlášení přírodní rezervace Kleť</t>
  </si>
  <si>
    <t>1122114470</t>
  </si>
  <si>
    <t>7/2015</t>
  </si>
  <si>
    <t>o vyhlášení přírodní rezervace Klečové louky a jejího ochranného pásma</t>
  </si>
  <si>
    <t>2015-09-01</t>
  </si>
  <si>
    <t>1122111558</t>
  </si>
  <si>
    <t>8/2015</t>
  </si>
  <si>
    <t>o vyhlášení přírodní památky Podgruň</t>
  </si>
  <si>
    <t>2015-08-26</t>
  </si>
  <si>
    <t>1122108157</t>
  </si>
  <si>
    <t>11/2015</t>
  </si>
  <si>
    <t>o vyhlášení přírodní památky Tesařov</t>
  </si>
  <si>
    <t>1122102736</t>
  </si>
  <si>
    <t>13/2015</t>
  </si>
  <si>
    <t>o vyhlášení přírodní památky Kramářka</t>
  </si>
  <si>
    <t>2016-01-01</t>
  </si>
  <si>
    <t>1122100122</t>
  </si>
  <si>
    <t>1/2016</t>
  </si>
  <si>
    <t>o vyhlášení přírodní rezervace Maršálka a jejího ochranného pásma</t>
  </si>
  <si>
    <t>2016-03-21</t>
  </si>
  <si>
    <t>1122098070</t>
  </si>
  <si>
    <t>2/2016</t>
  </si>
  <si>
    <t>o vyhlášení přírodní památky Návesník</t>
  </si>
  <si>
    <t>2016-03-28</t>
  </si>
  <si>
    <t>1122096020</t>
  </si>
  <si>
    <t>3/2016</t>
  </si>
  <si>
    <t>o vyhlášení přírodní památky Filůvka a jejího ochranného pásma</t>
  </si>
  <si>
    <t>1122069341</t>
  </si>
  <si>
    <t>5/2016</t>
  </si>
  <si>
    <t>o vyhlášení přírodní památky Sojčí rokle a jejího ochranného pásma</t>
  </si>
  <si>
    <t>2016-09-15</t>
  </si>
  <si>
    <t>1122066609</t>
  </si>
  <si>
    <t>10/2016</t>
  </si>
  <si>
    <t>o vyhlášení přírodní památky Drátenická skála</t>
  </si>
  <si>
    <t>2016-10-15</t>
  </si>
  <si>
    <t>1122062080</t>
  </si>
  <si>
    <t>7/2016</t>
  </si>
  <si>
    <t>o vyhlášení přírodní památky Lisovská skála</t>
  </si>
  <si>
    <t>1122060140</t>
  </si>
  <si>
    <t>9/2016</t>
  </si>
  <si>
    <t>o vyhlášení přírodní památky Devět skal</t>
  </si>
  <si>
    <t>1122034397</t>
  </si>
  <si>
    <t>6/2016</t>
  </si>
  <si>
    <t>o vyhlášení přírodní památky Černá skála</t>
  </si>
  <si>
    <t>1122031503</t>
  </si>
  <si>
    <t>8/2016</t>
  </si>
  <si>
    <t>o vyhlášení přírodní památky Pasecká skála</t>
  </si>
  <si>
    <t>1122024311</t>
  </si>
  <si>
    <t>11/2016</t>
  </si>
  <si>
    <t>o vyhlášení přírodní památky Bílá skála</t>
  </si>
  <si>
    <t>2016-11-10</t>
  </si>
  <si>
    <t>1122019396</t>
  </si>
  <si>
    <t>12/2016</t>
  </si>
  <si>
    <t>o vyhlášení přírodní památky Malinská skála</t>
  </si>
  <si>
    <t>1122013425</t>
  </si>
  <si>
    <t>13/2016</t>
  </si>
  <si>
    <t>o vyhlášení přírodní rezervace Hradčanské rybníky a jejího ochranného pásma</t>
  </si>
  <si>
    <t>2016-11-30</t>
  </si>
  <si>
    <t>1122011627</t>
  </si>
  <si>
    <t>14/2016</t>
  </si>
  <si>
    <t>o vyhlášení přírodní památky Cvičák a jejího ochranného pásma</t>
  </si>
  <si>
    <t>2016-12-26</t>
  </si>
  <si>
    <t>1121996735</t>
  </si>
  <si>
    <t>1/2017</t>
  </si>
  <si>
    <t>o vyhlášení přírodní památky Eiland a jejího ochranného pásma</t>
  </si>
  <si>
    <t>2017-02-10</t>
  </si>
  <si>
    <t>1121993356</t>
  </si>
  <si>
    <t>2/2017</t>
  </si>
  <si>
    <t>o vyhlášení přírodní rezervace Trčkovská louka a jejího ochranného pásma</t>
  </si>
  <si>
    <t>2017-04-15</t>
  </si>
  <si>
    <t>1121990929</t>
  </si>
  <si>
    <t>3/2017</t>
  </si>
  <si>
    <t>o vyhlášení přírodní rezervace Ploščiny</t>
  </si>
  <si>
    <t>2017-04-20</t>
  </si>
  <si>
    <t>1121989193</t>
  </si>
  <si>
    <t>5/2017</t>
  </si>
  <si>
    <t>o vyhlášení přírodní rezervace Čičov a jejího ochranného pásma</t>
  </si>
  <si>
    <t>2017-06-10</t>
  </si>
  <si>
    <t>1121987930</t>
  </si>
  <si>
    <t>4/2017</t>
  </si>
  <si>
    <t>o vyhlášení přírodní památky Kaňúry</t>
  </si>
  <si>
    <t>1121987033</t>
  </si>
  <si>
    <t>7/2017</t>
  </si>
  <si>
    <t>o vyhlášení přírodní rezervace Hloubek a jejího ochranného pásma</t>
  </si>
  <si>
    <t>2017-10-17</t>
  </si>
  <si>
    <t>1121839120</t>
  </si>
  <si>
    <t>8/2017</t>
  </si>
  <si>
    <t>o vyhlášení přírodní památky Vávrova skála a jejího ochranného pásma</t>
  </si>
  <si>
    <t>2017-12-05</t>
  </si>
  <si>
    <t>1121829726</t>
  </si>
  <si>
    <t>1/2018</t>
  </si>
  <si>
    <t>o vyhlášení přírodní památky Chmelinec</t>
  </si>
  <si>
    <t>2018-03-30</t>
  </si>
  <si>
    <t>1121827222</t>
  </si>
  <si>
    <t>3/2018</t>
  </si>
  <si>
    <t>o vyhlášení přírodní památky Rozštípená skála</t>
  </si>
  <si>
    <t>2018-07-25</t>
  </si>
  <si>
    <t>1121823618</t>
  </si>
  <si>
    <t>4/2018</t>
  </si>
  <si>
    <t>o vyhlášení přírodní památky Tisůvka</t>
  </si>
  <si>
    <t>1121821267</t>
  </si>
  <si>
    <t>2/2018</t>
  </si>
  <si>
    <t>o vyhlášení přírodní památky Brožova skála</t>
  </si>
  <si>
    <t>1121816648</t>
  </si>
  <si>
    <t>5/2018</t>
  </si>
  <si>
    <t>o vyhlášení přírodní památky Niva Bílého potoka</t>
  </si>
  <si>
    <t>2018-10-25</t>
  </si>
  <si>
    <t>1121813846</t>
  </si>
  <si>
    <t>6/2018</t>
  </si>
  <si>
    <t>o vyhlášení přírodní památky Slunná stráň</t>
  </si>
  <si>
    <t>2018-12-24</t>
  </si>
  <si>
    <t>1121811419</t>
  </si>
  <si>
    <t>2/2019</t>
  </si>
  <si>
    <t>o vyhlášení přírodní památky Trhovokamenické rybníky a jejího ochranného pásma</t>
  </si>
  <si>
    <t>2019-09-12</t>
  </si>
  <si>
    <t>1121808066</t>
  </si>
  <si>
    <t>3/2019</t>
  </si>
  <si>
    <t>2019-12-24</t>
  </si>
  <si>
    <t>5/2024: o vyhlášení přírodní památky Jindřichova skála</t>
  </si>
  <si>
    <t>1121802570</t>
  </si>
  <si>
    <t>1/2020</t>
  </si>
  <si>
    <t>o vyhlášení přírodní památky Mrzínov</t>
  </si>
  <si>
    <t>2020-05-26</t>
  </si>
  <si>
    <t>1121782218</t>
  </si>
  <si>
    <t>2/2020</t>
  </si>
  <si>
    <t>o vyhlášení přírodní rezervace Rabštejn</t>
  </si>
  <si>
    <t>2020-09-30</t>
  </si>
  <si>
    <t>1121779225</t>
  </si>
  <si>
    <t>3/2020</t>
  </si>
  <si>
    <t>o vyhlášení přírodní památky Louky pod Palcířem</t>
  </si>
  <si>
    <t>2020-10-09</t>
  </si>
  <si>
    <t>1121775515</t>
  </si>
  <si>
    <t>4/2020</t>
  </si>
  <si>
    <t>o vyhlášení přírodní rezervace Sluneční stráň</t>
  </si>
  <si>
    <t>2020-11-20</t>
  </si>
  <si>
    <t>1121770916</t>
  </si>
  <si>
    <t>5/2020</t>
  </si>
  <si>
    <t>o vyhlášení přírodní rezervace Milovická stráň</t>
  </si>
  <si>
    <t>2020-12-18</t>
  </si>
  <si>
    <t>1121744171</t>
  </si>
  <si>
    <t>1/2021</t>
  </si>
  <si>
    <t>o vyhlášení přírodní památky Na Oboře</t>
  </si>
  <si>
    <t>2021-04-15</t>
  </si>
  <si>
    <t>1121739483</t>
  </si>
  <si>
    <t>2/2021</t>
  </si>
  <si>
    <t>o vyhlášení přírodní rezervace Marschnerova louka</t>
  </si>
  <si>
    <t>2021-07-15</t>
  </si>
  <si>
    <t>1121736160</t>
  </si>
  <si>
    <t>3/2021</t>
  </si>
  <si>
    <t>o vyhlášení přírodní rezervace Stráně Hamerského potoka</t>
  </si>
  <si>
    <t>2021-08-05</t>
  </si>
  <si>
    <t>1121425749</t>
  </si>
  <si>
    <t>4/2021</t>
  </si>
  <si>
    <t>o vyhlášení přírodní rezervace Koníček</t>
  </si>
  <si>
    <t>2021-11-15</t>
  </si>
  <si>
    <t>1121420689</t>
  </si>
  <si>
    <t>2/2015</t>
  </si>
  <si>
    <t>o vyhlášení Přírodní rezervace Malá Strana a jejího ochranného pásma</t>
  </si>
  <si>
    <t>1116498178</t>
  </si>
  <si>
    <t>8/2022</t>
  </si>
  <si>
    <t>o vyhlášení přírodní rezervace Klobouček</t>
  </si>
  <si>
    <t>2022-12-29</t>
  </si>
  <si>
    <t>1115888302</t>
  </si>
  <si>
    <t>7/2022</t>
  </si>
  <si>
    <t>o vyhlášení přírodní památky Upolíny u Kamenice</t>
  </si>
  <si>
    <t>2022-10-26</t>
  </si>
  <si>
    <t>1092285808</t>
  </si>
  <si>
    <t>6/2022</t>
  </si>
  <si>
    <t>o vyhlášení přírodní rezervace Hubský</t>
  </si>
  <si>
    <t>1092281279</t>
  </si>
  <si>
    <t>5/2022</t>
  </si>
  <si>
    <t>o zrušení PP Lhota u Dynína</t>
  </si>
  <si>
    <t>2022-10-19</t>
  </si>
  <si>
    <t>1089322082</t>
  </si>
  <si>
    <t>4/2022</t>
  </si>
  <si>
    <t>o vyhlášení přírodní památky Vystrkov</t>
  </si>
  <si>
    <t>2022-10-04</t>
  </si>
  <si>
    <t>1084043091</t>
  </si>
  <si>
    <t>3/2022</t>
  </si>
  <si>
    <t>o vyhlášení přírodní památky Rudice-Seč</t>
  </si>
  <si>
    <t>2022-07-05</t>
  </si>
  <si>
    <t>1052058382</t>
  </si>
  <si>
    <t>2/2022</t>
  </si>
  <si>
    <t>o vyhlášení přírodní rezervace Karlův hvozd</t>
  </si>
  <si>
    <t>2022-06-28</t>
  </si>
  <si>
    <t>1049644451</t>
  </si>
  <si>
    <t>1/2022</t>
  </si>
  <si>
    <t>o vyhlášení přírodní rezervace Dlouhý vrch a stanovení jejích bližších ochranných podmínek</t>
  </si>
  <si>
    <t>2022-05-24</t>
  </si>
  <si>
    <t>1036551173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</si>
</sst>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52.7109375" customWidth="1"/>
    <col min="2" max="2" width="10.7109375" customWidth="1"/>
    <col min="3" max="3" width="9.7109375" customWidth="1"/>
    <col min="4" max="4" width="20.7109375" customWidth="1"/>
    <col min="5" max="5" width="9.7109375" customWidth="1"/>
    <col min="6" max="6" width="10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27.7109375" customWidth="1"/>
    <col min="14" max="14" width="67.7109375" customWidth="1"/>
    <col min="15" max="15" width="56.7109375" customWidth="1"/>
    <col min="16" max="16" width="2.7109375" customWidth="1"/>
    <col min="17" max="17" width="56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46185</v>
      </c>
      <c r="I2" s="1">
        <v>46188.36268710744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HYPERLINK("https://sbirkapp.gov.cz/detail/SPPQZREQAQOFEKSO", "https://sbirkapp.gov.cz/detail/SPPQZREQAQOFEKSO")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46168</v>
      </c>
      <c r="I3" s="1">
        <v>46168.56546076691</v>
      </c>
      <c r="J3" t="s">
        <v>37</v>
      </c>
      <c r="K3" t="s">
        <v>31</v>
      </c>
      <c r="M3" t="s">
        <v>32</v>
      </c>
      <c r="N3" t="s">
        <v>33</v>
      </c>
      <c r="S3" t="b">
        <v>1</v>
      </c>
      <c r="U3" s="2">
        <f>HYPERLINK("https://sbirkapp.gov.cz/detail/SPPVTFIHYFXZNNBU", "https://sbirkapp.gov.cz/detail/SPPVTFIHYFXZNNBU")</f>
        <v>0</v>
      </c>
      <c r="V3" t="s">
        <v>38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39</v>
      </c>
      <c r="F4" t="s">
        <v>28</v>
      </c>
      <c r="G4" t="s">
        <v>40</v>
      </c>
      <c r="H4" s="1">
        <v>46126</v>
      </c>
      <c r="I4" s="1">
        <v>46127.32762303605</v>
      </c>
      <c r="J4" t="s">
        <v>41</v>
      </c>
      <c r="K4" t="s">
        <v>31</v>
      </c>
      <c r="M4" t="s">
        <v>32</v>
      </c>
      <c r="N4" t="s">
        <v>33</v>
      </c>
      <c r="S4" t="b">
        <v>1</v>
      </c>
      <c r="U4" s="2">
        <f>HYPERLINK("https://sbirkapp.gov.cz/detail/SPPUKTZLBOZZXH2W", "https://sbirkapp.gov.cz/detail/SPPUKTZLBOZZXH2W")</f>
        <v>0</v>
      </c>
      <c r="V4" t="s">
        <v>42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43</v>
      </c>
      <c r="F5" t="s">
        <v>28</v>
      </c>
      <c r="G5" t="s">
        <v>44</v>
      </c>
      <c r="H5" s="1">
        <v>46106</v>
      </c>
      <c r="I5" s="1">
        <v>46106.43520480258</v>
      </c>
      <c r="J5" t="s">
        <v>45</v>
      </c>
      <c r="K5" t="s">
        <v>31</v>
      </c>
      <c r="M5" t="s">
        <v>32</v>
      </c>
      <c r="N5" t="s">
        <v>33</v>
      </c>
      <c r="S5" t="b">
        <v>1</v>
      </c>
      <c r="U5" s="2">
        <f>HYPERLINK("https://sbirkapp.gov.cz/detail/SPPTPB3XVKMDPF2K", "https://sbirkapp.gov.cz/detail/SPPTPB3XVKMDPF2K")</f>
        <v>0</v>
      </c>
      <c r="V5" t="s">
        <v>46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47</v>
      </c>
      <c r="F6" t="s">
        <v>28</v>
      </c>
      <c r="G6" t="s">
        <v>48</v>
      </c>
      <c r="H6" s="1">
        <v>46073</v>
      </c>
      <c r="I6" s="1">
        <v>46073.47238569385</v>
      </c>
      <c r="J6" t="s">
        <v>49</v>
      </c>
      <c r="K6" t="s">
        <v>31</v>
      </c>
      <c r="M6" t="s">
        <v>32</v>
      </c>
      <c r="N6" t="s">
        <v>33</v>
      </c>
      <c r="S6" t="b">
        <v>1</v>
      </c>
      <c r="U6" s="2">
        <f>HYPERLINK("https://sbirkapp.gov.cz/detail/SPPT7AG5PMZW2WKQ", "https://sbirkapp.gov.cz/detail/SPPT7AG5PMZW2WKQ")</f>
        <v>0</v>
      </c>
      <c r="V6" t="s">
        <v>50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51</v>
      </c>
      <c r="F7" t="s">
        <v>28</v>
      </c>
      <c r="G7" t="s">
        <v>52</v>
      </c>
      <c r="H7" s="1">
        <v>46037</v>
      </c>
      <c r="I7" s="1">
        <v>46038.33644084139</v>
      </c>
      <c r="J7" t="s">
        <v>53</v>
      </c>
      <c r="K7" t="s">
        <v>31</v>
      </c>
      <c r="M7" t="s">
        <v>32</v>
      </c>
      <c r="N7" t="s">
        <v>33</v>
      </c>
      <c r="S7" t="b">
        <v>1</v>
      </c>
      <c r="U7" s="2">
        <f>HYPERLINK("https://sbirkapp.gov.cz/detail/SPPY6ISPHXXKOEYU", "https://sbirkapp.gov.cz/detail/SPPY6ISPHXXKOEYU")</f>
        <v>0</v>
      </c>
      <c r="V7" t="s">
        <v>54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55</v>
      </c>
      <c r="F8" t="s">
        <v>28</v>
      </c>
      <c r="G8" t="s">
        <v>56</v>
      </c>
      <c r="H8" s="1">
        <v>46028</v>
      </c>
      <c r="I8" s="1">
        <v>46028.52847453894</v>
      </c>
      <c r="J8" t="s">
        <v>57</v>
      </c>
      <c r="K8" t="s">
        <v>31</v>
      </c>
      <c r="M8" t="s">
        <v>32</v>
      </c>
      <c r="N8" t="s">
        <v>33</v>
      </c>
      <c r="S8" t="b">
        <v>1</v>
      </c>
      <c r="U8" s="2">
        <f>HYPERLINK("https://sbirkapp.gov.cz/detail/SPPGBO2AH3ZUZQTA", "https://sbirkapp.gov.cz/detail/SPPGBO2AH3ZUZQTA")</f>
        <v>0</v>
      </c>
      <c r="V8" t="s">
        <v>58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59</v>
      </c>
      <c r="F9" t="s">
        <v>28</v>
      </c>
      <c r="G9" t="s">
        <v>60</v>
      </c>
      <c r="H9" s="1">
        <v>45994</v>
      </c>
      <c r="I9" s="1">
        <v>45995.39434631902</v>
      </c>
      <c r="J9" t="s">
        <v>61</v>
      </c>
      <c r="K9" t="s">
        <v>31</v>
      </c>
      <c r="M9" t="s">
        <v>32</v>
      </c>
      <c r="N9" t="s">
        <v>33</v>
      </c>
      <c r="S9" t="b">
        <v>1</v>
      </c>
      <c r="U9" s="2">
        <f>HYPERLINK("https://sbirkapp.gov.cz/detail/SPPMAR5GX75POKHA", "https://sbirkapp.gov.cz/detail/SPPMAR5GX75POKHA")</f>
        <v>0</v>
      </c>
      <c r="V9" t="s">
        <v>62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63</v>
      </c>
      <c r="F10" t="s">
        <v>28</v>
      </c>
      <c r="G10" t="s">
        <v>64</v>
      </c>
      <c r="H10" s="1">
        <v>45922</v>
      </c>
      <c r="I10" s="1">
        <v>45923.31852486636</v>
      </c>
      <c r="J10" t="s">
        <v>65</v>
      </c>
      <c r="K10" t="s">
        <v>31</v>
      </c>
      <c r="M10" t="s">
        <v>32</v>
      </c>
      <c r="N10" t="s">
        <v>33</v>
      </c>
      <c r="S10" t="b">
        <v>1</v>
      </c>
      <c r="U10" s="2">
        <f>HYPERLINK("https://sbirkapp.gov.cz/detail/SPPFXY7VWNKDAHJ4", "https://sbirkapp.gov.cz/detail/SPPFXY7VWNKDAHJ4")</f>
        <v>0</v>
      </c>
      <c r="V10" t="s">
        <v>66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67</v>
      </c>
      <c r="F11" t="s">
        <v>28</v>
      </c>
      <c r="G11" t="s">
        <v>68</v>
      </c>
      <c r="H11" s="1">
        <v>45883</v>
      </c>
      <c r="I11" s="1">
        <v>45883.56551657998</v>
      </c>
      <c r="J11" t="s">
        <v>69</v>
      </c>
      <c r="K11" t="s">
        <v>31</v>
      </c>
      <c r="M11" t="s">
        <v>32</v>
      </c>
      <c r="N11" t="s">
        <v>33</v>
      </c>
      <c r="S11" t="b">
        <v>1</v>
      </c>
      <c r="U11" s="2">
        <f>HYPERLINK("https://sbirkapp.gov.cz/detail/SPPRNSRSBPNP4SHU", "https://sbirkapp.gov.cz/detail/SPPRNSRSBPNP4SHU")</f>
        <v>0</v>
      </c>
      <c r="V11" t="s">
        <v>70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71</v>
      </c>
      <c r="F12" t="s">
        <v>28</v>
      </c>
      <c r="G12" t="s">
        <v>72</v>
      </c>
      <c r="H12" s="1">
        <v>45848</v>
      </c>
      <c r="I12" s="1">
        <v>45849.2876019831</v>
      </c>
      <c r="J12" t="s">
        <v>73</v>
      </c>
      <c r="K12" t="s">
        <v>31</v>
      </c>
      <c r="M12" t="s">
        <v>32</v>
      </c>
      <c r="N12" t="s">
        <v>33</v>
      </c>
      <c r="S12" t="b">
        <v>1</v>
      </c>
      <c r="U12" s="2">
        <f>HYPERLINK("https://sbirkapp.gov.cz/detail/SPPCN7XOZY7JZI2K", "https://sbirkapp.gov.cz/detail/SPPCN7XOZY7JZI2K")</f>
        <v>0</v>
      </c>
      <c r="V12" t="s">
        <v>74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75</v>
      </c>
      <c r="F13" t="s">
        <v>28</v>
      </c>
      <c r="G13" t="s">
        <v>76</v>
      </c>
      <c r="H13" s="1">
        <v>45782</v>
      </c>
      <c r="I13" s="1">
        <v>45782.61462763746</v>
      </c>
      <c r="J13" t="s">
        <v>77</v>
      </c>
      <c r="K13" t="s">
        <v>31</v>
      </c>
      <c r="M13" t="s">
        <v>32</v>
      </c>
      <c r="N13" t="s">
        <v>33</v>
      </c>
      <c r="S13" t="b">
        <v>1</v>
      </c>
      <c r="U13" s="2">
        <f>HYPERLINK("https://sbirkapp.gov.cz/detail/SPP7BNAFESN4CN4M", "https://sbirkapp.gov.cz/detail/SPP7BNAFESN4CN4M")</f>
        <v>0</v>
      </c>
      <c r="V13" t="s">
        <v>78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79</v>
      </c>
      <c r="F14" t="s">
        <v>28</v>
      </c>
      <c r="G14" t="s">
        <v>80</v>
      </c>
      <c r="H14" s="1">
        <v>45782</v>
      </c>
      <c r="I14" s="1">
        <v>45782.61356334144</v>
      </c>
      <c r="J14" t="s">
        <v>77</v>
      </c>
      <c r="K14" t="s">
        <v>31</v>
      </c>
      <c r="M14" t="s">
        <v>32</v>
      </c>
      <c r="N14" t="s">
        <v>33</v>
      </c>
      <c r="S14" t="b">
        <v>1</v>
      </c>
      <c r="U14" s="2">
        <f>HYPERLINK("https://sbirkapp.gov.cz/detail/SPPPLV2VLMGERE3K", "https://sbirkapp.gov.cz/detail/SPPPLV2VLMGERE3K")</f>
        <v>0</v>
      </c>
      <c r="V14" t="s">
        <v>81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82</v>
      </c>
      <c r="F15" t="s">
        <v>28</v>
      </c>
      <c r="G15" t="s">
        <v>83</v>
      </c>
      <c r="H15" s="1">
        <v>45782</v>
      </c>
      <c r="I15" s="1">
        <v>45782.61192273159</v>
      </c>
      <c r="J15" t="s">
        <v>77</v>
      </c>
      <c r="K15" t="s">
        <v>31</v>
      </c>
      <c r="M15" t="s">
        <v>32</v>
      </c>
      <c r="N15" t="s">
        <v>33</v>
      </c>
      <c r="S15" t="b">
        <v>1</v>
      </c>
      <c r="U15" s="2">
        <f>HYPERLINK("https://sbirkapp.gov.cz/detail/SPPOHOLFRTCOLDO2", "https://sbirkapp.gov.cz/detail/SPPOHOLFRTCOLDO2")</f>
        <v>0</v>
      </c>
      <c r="V15" t="s">
        <v>84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85</v>
      </c>
      <c r="F16" t="s">
        <v>28</v>
      </c>
      <c r="G16" t="s">
        <v>86</v>
      </c>
      <c r="H16" s="1">
        <v>45782</v>
      </c>
      <c r="I16" s="1">
        <v>45782.609676384</v>
      </c>
      <c r="J16" t="s">
        <v>77</v>
      </c>
      <c r="K16" t="s">
        <v>31</v>
      </c>
      <c r="M16" t="s">
        <v>32</v>
      </c>
      <c r="N16" t="s">
        <v>33</v>
      </c>
      <c r="S16" t="b">
        <v>1</v>
      </c>
      <c r="U16" s="2">
        <f>HYPERLINK("https://sbirkapp.gov.cz/detail/SPPHGXTXCZRCM42A", "https://sbirkapp.gov.cz/detail/SPPHGXTXCZRCM42A")</f>
        <v>0</v>
      </c>
      <c r="V16" t="s">
        <v>87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88</v>
      </c>
      <c r="F17" t="s">
        <v>28</v>
      </c>
      <c r="G17" t="s">
        <v>89</v>
      </c>
      <c r="H17" s="1">
        <v>45779</v>
      </c>
      <c r="I17" s="1">
        <v>45779.60258726919</v>
      </c>
      <c r="J17" t="s">
        <v>90</v>
      </c>
      <c r="K17" t="s">
        <v>31</v>
      </c>
      <c r="M17" t="s">
        <v>32</v>
      </c>
      <c r="N17" t="s">
        <v>33</v>
      </c>
      <c r="S17" t="b">
        <v>1</v>
      </c>
      <c r="U17" s="2">
        <f>HYPERLINK("https://sbirkapp.gov.cz/detail/SPPBZQB7NTMCU3ZE", "https://sbirkapp.gov.cz/detail/SPPBZQB7NTMCU3ZE")</f>
        <v>0</v>
      </c>
      <c r="V17" t="s">
        <v>91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92</v>
      </c>
      <c r="F18" t="s">
        <v>28</v>
      </c>
      <c r="G18" t="s">
        <v>93</v>
      </c>
      <c r="H18" s="1">
        <v>45671</v>
      </c>
      <c r="I18" s="1">
        <v>45672.34134465293</v>
      </c>
      <c r="J18" t="s">
        <v>94</v>
      </c>
      <c r="K18" t="s">
        <v>31</v>
      </c>
      <c r="M18" t="s">
        <v>32</v>
      </c>
      <c r="N18" t="s">
        <v>33</v>
      </c>
      <c r="S18" t="b">
        <v>1</v>
      </c>
      <c r="U18" s="2">
        <f>HYPERLINK("https://sbirkapp.gov.cz/detail/SPP2B7DV563LHW7M", "https://sbirkapp.gov.cz/detail/SPP2B7DV563LHW7M")</f>
        <v>0</v>
      </c>
      <c r="V18" t="s">
        <v>95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96</v>
      </c>
      <c r="F19" t="s">
        <v>28</v>
      </c>
      <c r="G19" t="s">
        <v>97</v>
      </c>
      <c r="H19" s="1">
        <v>45671</v>
      </c>
      <c r="I19" s="1">
        <v>45672.33854001224</v>
      </c>
      <c r="J19" t="s">
        <v>94</v>
      </c>
      <c r="K19" t="s">
        <v>31</v>
      </c>
      <c r="M19" t="s">
        <v>32</v>
      </c>
      <c r="N19" t="s">
        <v>33</v>
      </c>
      <c r="S19" t="b">
        <v>1</v>
      </c>
      <c r="U19" s="2">
        <f>HYPERLINK("https://sbirkapp.gov.cz/detail/SPPME3QVCARLYH7Y", "https://sbirkapp.gov.cz/detail/SPPME3QVCARLYH7Y")</f>
        <v>0</v>
      </c>
      <c r="V19" t="s">
        <v>98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99</v>
      </c>
      <c r="F20" t="s">
        <v>28</v>
      </c>
      <c r="G20" t="s">
        <v>100</v>
      </c>
      <c r="H20" s="1">
        <v>45632</v>
      </c>
      <c r="I20" s="1">
        <v>45632.53924115936</v>
      </c>
      <c r="J20" t="s">
        <v>101</v>
      </c>
      <c r="K20" t="s">
        <v>31</v>
      </c>
      <c r="M20" t="s">
        <v>32</v>
      </c>
      <c r="N20" t="s">
        <v>33</v>
      </c>
      <c r="O20" t="s">
        <v>102</v>
      </c>
      <c r="S20" t="b">
        <v>1</v>
      </c>
      <c r="U20" s="2">
        <f>HYPERLINK("https://sbirkapp.gov.cz/detail/SPPXVMIISGZ3UDFS", "https://sbirkapp.gov.cz/detail/SPPXVMIISGZ3UDFS")</f>
        <v>0</v>
      </c>
      <c r="V20" t="s">
        <v>103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104</v>
      </c>
      <c r="F21" t="s">
        <v>28</v>
      </c>
      <c r="G21" t="s">
        <v>105</v>
      </c>
      <c r="H21" s="1">
        <v>45589</v>
      </c>
      <c r="I21" s="1">
        <v>45589.58457630371</v>
      </c>
      <c r="J21" t="s">
        <v>106</v>
      </c>
      <c r="K21" t="s">
        <v>31</v>
      </c>
      <c r="M21" t="s">
        <v>32</v>
      </c>
      <c r="N21" t="s">
        <v>33</v>
      </c>
      <c r="S21" t="b">
        <v>1</v>
      </c>
      <c r="U21" s="2">
        <f>HYPERLINK("https://sbirkapp.gov.cz/detail/SPPLDYVRZDI5XT2Y", "https://sbirkapp.gov.cz/detail/SPPLDYVRZDI5XT2Y")</f>
        <v>0</v>
      </c>
      <c r="V21" t="s">
        <v>107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108</v>
      </c>
      <c r="F22" t="s">
        <v>28</v>
      </c>
      <c r="G22" t="s">
        <v>109</v>
      </c>
      <c r="H22" s="1">
        <v>45572</v>
      </c>
      <c r="I22" s="1">
        <v>45572.63065025429</v>
      </c>
      <c r="J22" t="s">
        <v>110</v>
      </c>
      <c r="K22" t="s">
        <v>31</v>
      </c>
      <c r="M22" t="s">
        <v>32</v>
      </c>
      <c r="N22" t="s">
        <v>33</v>
      </c>
      <c r="S22" t="b">
        <v>1</v>
      </c>
      <c r="U22" s="2">
        <f>HYPERLINK("https://sbirkapp.gov.cz/detail/SPP7ZU5K4L2S4ML4", "https://sbirkapp.gov.cz/detail/SPP7ZU5K4L2S4ML4")</f>
        <v>0</v>
      </c>
      <c r="V22" t="s">
        <v>111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112</v>
      </c>
      <c r="F23" t="s">
        <v>28</v>
      </c>
      <c r="G23" t="s">
        <v>113</v>
      </c>
      <c r="H23" s="1">
        <v>45401</v>
      </c>
      <c r="I23" s="1">
        <v>45401.54015083981</v>
      </c>
      <c r="J23" t="s">
        <v>114</v>
      </c>
      <c r="K23" t="s">
        <v>31</v>
      </c>
      <c r="M23" t="s">
        <v>32</v>
      </c>
      <c r="N23" t="s">
        <v>33</v>
      </c>
      <c r="S23" t="b">
        <v>1</v>
      </c>
      <c r="U23" s="2">
        <f>HYPERLINK("https://sbirkapp.gov.cz/detail/SPPDG3AZMRXTRZ6I", "https://sbirkapp.gov.cz/detail/SPPDG3AZMRXTRZ6I")</f>
        <v>0</v>
      </c>
      <c r="V23" t="s">
        <v>115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116</v>
      </c>
      <c r="F24" t="s">
        <v>28</v>
      </c>
      <c r="G24" t="s">
        <v>117</v>
      </c>
      <c r="H24" s="1">
        <v>45377</v>
      </c>
      <c r="I24" s="1">
        <v>45378.55939703402</v>
      </c>
      <c r="J24" t="s">
        <v>118</v>
      </c>
      <c r="K24" t="s">
        <v>31</v>
      </c>
      <c r="M24" t="s">
        <v>32</v>
      </c>
      <c r="N24" t="s">
        <v>33</v>
      </c>
      <c r="S24" t="b">
        <v>1</v>
      </c>
      <c r="U24" s="2">
        <f>HYPERLINK("https://sbirkapp.gov.cz/detail/SPPOBTQ26JDW26DO", "https://sbirkapp.gov.cz/detail/SPPOBTQ26JDW26DO")</f>
        <v>0</v>
      </c>
      <c r="V24" t="s">
        <v>119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120</v>
      </c>
      <c r="F25" t="s">
        <v>28</v>
      </c>
      <c r="G25" t="s">
        <v>121</v>
      </c>
      <c r="H25" s="1">
        <v>45226</v>
      </c>
      <c r="I25" s="1">
        <v>45230.38644800381</v>
      </c>
      <c r="J25" t="s">
        <v>122</v>
      </c>
      <c r="K25" t="s">
        <v>31</v>
      </c>
      <c r="M25" t="s">
        <v>32</v>
      </c>
      <c r="N25" t="s">
        <v>123</v>
      </c>
      <c r="S25" t="b">
        <v>1</v>
      </c>
      <c r="U25" s="2">
        <f>HYPERLINK("https://sbirkapp.gov.cz/detail/SPPPZZJFW73URVBS", "https://sbirkapp.gov.cz/detail/SPPPZZJFW73URVBS")</f>
        <v>0</v>
      </c>
      <c r="V25" t="s">
        <v>124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125</v>
      </c>
      <c r="F26" t="s">
        <v>28</v>
      </c>
      <c r="G26" t="s">
        <v>126</v>
      </c>
      <c r="H26" s="1">
        <v>45174</v>
      </c>
      <c r="I26" s="1">
        <v>45175.42266171206</v>
      </c>
      <c r="J26" t="s">
        <v>127</v>
      </c>
      <c r="K26" t="s">
        <v>31</v>
      </c>
      <c r="M26" t="s">
        <v>32</v>
      </c>
      <c r="N26" t="s">
        <v>123</v>
      </c>
      <c r="S26" t="b">
        <v>1</v>
      </c>
      <c r="U26" s="2">
        <f>HYPERLINK("https://sbirkapp.gov.cz/detail/SPPJ3EWPH3FLQHE2", "https://sbirkapp.gov.cz/detail/SPPJ3EWPH3FLQHE2")</f>
        <v>0</v>
      </c>
      <c r="V26" t="s">
        <v>128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129</v>
      </c>
      <c r="F27" t="s">
        <v>28</v>
      </c>
      <c r="G27" t="s">
        <v>130</v>
      </c>
      <c r="H27" s="1">
        <v>45134</v>
      </c>
      <c r="I27" s="1">
        <v>45138.35023690289</v>
      </c>
      <c r="J27" t="s">
        <v>131</v>
      </c>
      <c r="K27" t="s">
        <v>31</v>
      </c>
      <c r="M27" t="s">
        <v>32</v>
      </c>
      <c r="N27" t="s">
        <v>123</v>
      </c>
      <c r="S27" t="b">
        <v>1</v>
      </c>
      <c r="U27" s="2">
        <f>HYPERLINK("https://sbirkapp.gov.cz/detail/SPP2Q5TXSHDZUGD2", "https://sbirkapp.gov.cz/detail/SPP2Q5TXSHDZUGD2")</f>
        <v>0</v>
      </c>
      <c r="V27" t="s">
        <v>132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133</v>
      </c>
      <c r="F28" t="s">
        <v>28</v>
      </c>
      <c r="G28" t="s">
        <v>134</v>
      </c>
      <c r="H28" s="1">
        <v>44952</v>
      </c>
      <c r="I28" s="1">
        <v>44963.47678205223</v>
      </c>
      <c r="J28" t="s">
        <v>135</v>
      </c>
      <c r="K28" t="s">
        <v>31</v>
      </c>
      <c r="M28" t="s">
        <v>32</v>
      </c>
      <c r="N28" t="s">
        <v>123</v>
      </c>
      <c r="S28" t="b">
        <v>1</v>
      </c>
      <c r="U28" s="2">
        <f>HYPERLINK("https://sbirkapp.gov.cz/detail/SPP3ACFVKSGR4AME", "https://sbirkapp.gov.cz/detail/SPP3ACFVKSGR4AME")</f>
        <v>0</v>
      </c>
      <c r="V28" t="s">
        <v>136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137</v>
      </c>
      <c r="F29" t="s">
        <v>28</v>
      </c>
      <c r="G29" t="s">
        <v>138</v>
      </c>
      <c r="H29" s="1">
        <v>44952</v>
      </c>
      <c r="I29" s="1">
        <v>44963.47034268891</v>
      </c>
      <c r="J29" t="s">
        <v>135</v>
      </c>
      <c r="K29" t="s">
        <v>31</v>
      </c>
      <c r="M29" t="s">
        <v>32</v>
      </c>
      <c r="N29" t="s">
        <v>123</v>
      </c>
      <c r="S29" t="b">
        <v>1</v>
      </c>
      <c r="U29" s="2">
        <f>HYPERLINK("https://sbirkapp.gov.cz/detail/SPP7CIYNZSMDXMEM", "https://sbirkapp.gov.cz/detail/SPP7CIYNZSMDXMEM")</f>
        <v>0</v>
      </c>
      <c r="V29" t="s">
        <v>139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140</v>
      </c>
      <c r="F30" t="s">
        <v>28</v>
      </c>
      <c r="G30" t="s">
        <v>141</v>
      </c>
      <c r="H30" s="1">
        <v>42975</v>
      </c>
      <c r="I30" s="1">
        <v>44932.47254792837</v>
      </c>
      <c r="J30" t="s">
        <v>142</v>
      </c>
      <c r="K30" t="s">
        <v>143</v>
      </c>
      <c r="L30" s="1">
        <v>42975</v>
      </c>
      <c r="M30" t="s">
        <v>32</v>
      </c>
      <c r="N30" t="s">
        <v>123</v>
      </c>
      <c r="S30" t="b">
        <v>1</v>
      </c>
      <c r="U30" s="2">
        <f>HYPERLINK("https://sbirkapp.gov.cz/detail/SPP5O3HDFOWHSVRI", "https://sbirkapp.gov.cz/detail/SPP5O3HDFOWHSVRI")</f>
        <v>0</v>
      </c>
      <c r="V30" t="s">
        <v>144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145</v>
      </c>
      <c r="F31" t="s">
        <v>28</v>
      </c>
      <c r="G31" t="s">
        <v>146</v>
      </c>
      <c r="H31" s="1">
        <v>42257</v>
      </c>
      <c r="I31" s="1">
        <v>44932.44754854783</v>
      </c>
      <c r="J31" t="s">
        <v>147</v>
      </c>
      <c r="K31" t="s">
        <v>143</v>
      </c>
      <c r="L31" s="1">
        <v>42257</v>
      </c>
      <c r="M31" t="s">
        <v>32</v>
      </c>
      <c r="N31" t="s">
        <v>123</v>
      </c>
      <c r="S31" t="b">
        <v>1</v>
      </c>
      <c r="U31" s="2">
        <f>HYPERLINK("https://sbirkapp.gov.cz/detail/SPPMVH3FG6IAZ2DQ", "https://sbirkapp.gov.cz/detail/SPPMVH3FG6IAZ2DQ")</f>
        <v>0</v>
      </c>
      <c r="V31" t="s">
        <v>148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149</v>
      </c>
      <c r="F32" t="s">
        <v>28</v>
      </c>
      <c r="G32" t="s">
        <v>150</v>
      </c>
      <c r="H32" s="1">
        <v>42170</v>
      </c>
      <c r="I32" s="1">
        <v>44932.44107703659</v>
      </c>
      <c r="J32" t="s">
        <v>151</v>
      </c>
      <c r="K32" t="s">
        <v>143</v>
      </c>
      <c r="L32" s="1">
        <v>42172</v>
      </c>
      <c r="M32" t="s">
        <v>32</v>
      </c>
      <c r="N32" t="s">
        <v>123</v>
      </c>
      <c r="S32" t="b">
        <v>1</v>
      </c>
      <c r="U32" s="2">
        <f>HYPERLINK("https://sbirkapp.gov.cz/detail/SPPFUWAHP7QPDUDA", "https://sbirkapp.gov.cz/detail/SPPFUWAHP7QPDUDA")</f>
        <v>0</v>
      </c>
      <c r="V32" t="s">
        <v>152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153</v>
      </c>
      <c r="F33" t="s">
        <v>28</v>
      </c>
      <c r="G33" t="s">
        <v>154</v>
      </c>
      <c r="H33" s="1">
        <v>42186</v>
      </c>
      <c r="I33" s="1">
        <v>44932.43494597826</v>
      </c>
      <c r="J33" t="s">
        <v>155</v>
      </c>
      <c r="K33" t="s">
        <v>143</v>
      </c>
      <c r="L33" s="1">
        <v>42188</v>
      </c>
      <c r="M33" t="s">
        <v>32</v>
      </c>
      <c r="N33" t="s">
        <v>123</v>
      </c>
      <c r="S33" t="b">
        <v>1</v>
      </c>
      <c r="U33" s="2">
        <f>HYPERLINK("https://sbirkapp.gov.cz/detail/SPPCFIQJ4NBKENIM", "https://sbirkapp.gov.cz/detail/SPPCFIQJ4NBKENIM")</f>
        <v>0</v>
      </c>
      <c r="V33" t="s">
        <v>156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157</v>
      </c>
      <c r="F34" t="s">
        <v>28</v>
      </c>
      <c r="G34" t="s">
        <v>158</v>
      </c>
      <c r="H34" s="1">
        <v>42240</v>
      </c>
      <c r="I34" s="1">
        <v>44932.42146808802</v>
      </c>
      <c r="J34" t="s">
        <v>159</v>
      </c>
      <c r="K34" t="s">
        <v>143</v>
      </c>
      <c r="L34" s="1">
        <v>42240</v>
      </c>
      <c r="M34" t="s">
        <v>32</v>
      </c>
      <c r="N34" t="s">
        <v>123</v>
      </c>
      <c r="S34" t="b">
        <v>1</v>
      </c>
      <c r="U34" s="2">
        <f>HYPERLINK("https://sbirkapp.gov.cz/detail/SPPGHVVROBJEUUYE", "https://sbirkapp.gov.cz/detail/SPPGHVVROBJEUUYE")</f>
        <v>0</v>
      </c>
      <c r="V34" t="s">
        <v>160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161</v>
      </c>
      <c r="F35" t="s">
        <v>28</v>
      </c>
      <c r="G35" t="s">
        <v>162</v>
      </c>
      <c r="H35" s="1">
        <v>42304</v>
      </c>
      <c r="I35" s="1">
        <v>44932.41485914999</v>
      </c>
      <c r="J35" t="s">
        <v>163</v>
      </c>
      <c r="K35" t="s">
        <v>143</v>
      </c>
      <c r="L35" s="1">
        <v>42311</v>
      </c>
      <c r="M35" t="s">
        <v>32</v>
      </c>
      <c r="N35" t="s">
        <v>123</v>
      </c>
      <c r="S35" t="b">
        <v>1</v>
      </c>
      <c r="U35" s="2">
        <f>HYPERLINK("https://sbirkapp.gov.cz/detail/SPPR4FTFATMFJBUM", "https://sbirkapp.gov.cz/detail/SPPR4FTFATMFJBUM")</f>
        <v>0</v>
      </c>
      <c r="V35" t="s">
        <v>164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165</v>
      </c>
      <c r="F36" t="s">
        <v>28</v>
      </c>
      <c r="G36" t="s">
        <v>166</v>
      </c>
      <c r="H36" s="1">
        <v>42571</v>
      </c>
      <c r="I36" s="1">
        <v>44932.40976714705</v>
      </c>
      <c r="J36" t="s">
        <v>167</v>
      </c>
      <c r="K36" t="s">
        <v>143</v>
      </c>
      <c r="L36" s="1">
        <v>42571</v>
      </c>
      <c r="M36" t="s">
        <v>32</v>
      </c>
      <c r="N36" t="s">
        <v>123</v>
      </c>
      <c r="S36" t="b">
        <v>1</v>
      </c>
      <c r="U36" s="2">
        <f>HYPERLINK("https://sbirkapp.gov.cz/detail/SPPDCLX3OEZ2R274", "https://sbirkapp.gov.cz/detail/SPPDCLX3OEZ2R274")</f>
        <v>0</v>
      </c>
      <c r="V36" t="s">
        <v>168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169</v>
      </c>
      <c r="F37" t="s">
        <v>28</v>
      </c>
      <c r="G37" t="s">
        <v>170</v>
      </c>
      <c r="H37" s="1">
        <v>43509</v>
      </c>
      <c r="I37" s="1">
        <v>44932.40461942423</v>
      </c>
      <c r="J37" t="s">
        <v>171</v>
      </c>
      <c r="K37" t="s">
        <v>143</v>
      </c>
      <c r="L37" s="1">
        <v>43509</v>
      </c>
      <c r="M37" t="s">
        <v>32</v>
      </c>
      <c r="N37" t="s">
        <v>123</v>
      </c>
      <c r="S37" t="b">
        <v>1</v>
      </c>
      <c r="U37" s="2">
        <f>HYPERLINK("https://sbirkapp.gov.cz/detail/SPPGSI7HET6OGAUE", "https://sbirkapp.gov.cz/detail/SPPGSI7HET6OGAUE")</f>
        <v>0</v>
      </c>
      <c r="V37" t="s">
        <v>172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173</v>
      </c>
      <c r="F38" t="s">
        <v>28</v>
      </c>
      <c r="G38" t="s">
        <v>174</v>
      </c>
      <c r="H38" s="1">
        <v>42186</v>
      </c>
      <c r="I38" s="1">
        <v>44924.57164206282</v>
      </c>
      <c r="J38" t="s">
        <v>155</v>
      </c>
      <c r="K38" t="s">
        <v>143</v>
      </c>
      <c r="L38" s="1">
        <v>42186</v>
      </c>
      <c r="M38" t="s">
        <v>32</v>
      </c>
      <c r="N38" t="s">
        <v>123</v>
      </c>
      <c r="S38" t="b">
        <v>1</v>
      </c>
      <c r="U38" s="2">
        <f>HYPERLINK("https://sbirkapp.gov.cz/detail/SPPPSH3HALSAQP4C", "https://sbirkapp.gov.cz/detail/SPPPSH3HALSAQP4C")</f>
        <v>0</v>
      </c>
      <c r="V38" t="s">
        <v>175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176</v>
      </c>
      <c r="F39" t="s">
        <v>28</v>
      </c>
      <c r="G39" t="s">
        <v>177</v>
      </c>
      <c r="H39" s="1">
        <v>42186</v>
      </c>
      <c r="I39" s="1">
        <v>44924.55979447296</v>
      </c>
      <c r="J39" t="s">
        <v>155</v>
      </c>
      <c r="K39" t="s">
        <v>143</v>
      </c>
      <c r="L39" s="1">
        <v>42186</v>
      </c>
      <c r="M39" t="s">
        <v>32</v>
      </c>
      <c r="N39" t="s">
        <v>123</v>
      </c>
      <c r="S39" t="b">
        <v>1</v>
      </c>
      <c r="U39" s="2">
        <f>HYPERLINK("https://sbirkapp.gov.cz/detail/SPPXZZN6JHFLPEIM", "https://sbirkapp.gov.cz/detail/SPPXZZN6JHFLPEIM")</f>
        <v>0</v>
      </c>
      <c r="V39" t="s">
        <v>178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179</v>
      </c>
      <c r="F40" t="s">
        <v>28</v>
      </c>
      <c r="G40" t="s">
        <v>180</v>
      </c>
      <c r="H40" s="1">
        <v>42186</v>
      </c>
      <c r="I40" s="1">
        <v>44924.55173565347</v>
      </c>
      <c r="J40" t="s">
        <v>155</v>
      </c>
      <c r="K40" t="s">
        <v>143</v>
      </c>
      <c r="L40" s="1">
        <v>42186</v>
      </c>
      <c r="M40" t="s">
        <v>32</v>
      </c>
      <c r="N40" t="s">
        <v>123</v>
      </c>
      <c r="S40" t="b">
        <v>1</v>
      </c>
      <c r="U40" s="2">
        <f>HYPERLINK("https://sbirkapp.gov.cz/detail/SPP4IIZ2KWAB4P2E", "https://sbirkapp.gov.cz/detail/SPP4IIZ2KWAB4P2E")</f>
        <v>0</v>
      </c>
      <c r="V40" t="s">
        <v>181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182</v>
      </c>
      <c r="F41" t="s">
        <v>28</v>
      </c>
      <c r="G41" t="s">
        <v>183</v>
      </c>
      <c r="H41" s="1">
        <v>42212</v>
      </c>
      <c r="I41" s="1">
        <v>44924.54447939675</v>
      </c>
      <c r="J41" t="s">
        <v>184</v>
      </c>
      <c r="K41" t="s">
        <v>143</v>
      </c>
      <c r="L41" s="1">
        <v>42212</v>
      </c>
      <c r="M41" t="s">
        <v>32</v>
      </c>
      <c r="N41" t="s">
        <v>123</v>
      </c>
      <c r="S41" t="b">
        <v>1</v>
      </c>
      <c r="U41" s="2">
        <f>HYPERLINK("https://sbirkapp.gov.cz/detail/SPPUKWY2YSTMAD2K", "https://sbirkapp.gov.cz/detail/SPPUKWY2YSTMAD2K")</f>
        <v>0</v>
      </c>
      <c r="V41" t="s">
        <v>185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186</v>
      </c>
      <c r="F42" t="s">
        <v>28</v>
      </c>
      <c r="G42" t="s">
        <v>187</v>
      </c>
      <c r="H42" s="1">
        <v>42226</v>
      </c>
      <c r="I42" s="1">
        <v>44924.53834399718</v>
      </c>
      <c r="J42" t="s">
        <v>188</v>
      </c>
      <c r="K42" t="s">
        <v>143</v>
      </c>
      <c r="L42" s="1">
        <v>42226</v>
      </c>
      <c r="M42" t="s">
        <v>32</v>
      </c>
      <c r="N42" t="s">
        <v>123</v>
      </c>
      <c r="S42" t="b">
        <v>1</v>
      </c>
      <c r="U42" s="2">
        <f>HYPERLINK("https://sbirkapp.gov.cz/detail/SPPJAJZM42ONN3UG", "https://sbirkapp.gov.cz/detail/SPPJAJZM42ONN3UG")</f>
        <v>0</v>
      </c>
      <c r="V42" t="s">
        <v>189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190</v>
      </c>
      <c r="F43" t="s">
        <v>28</v>
      </c>
      <c r="G43" t="s">
        <v>191</v>
      </c>
      <c r="H43" s="1">
        <v>42283</v>
      </c>
      <c r="I43" s="1">
        <v>44924.52252992816</v>
      </c>
      <c r="J43" t="s">
        <v>163</v>
      </c>
      <c r="K43" t="s">
        <v>143</v>
      </c>
      <c r="L43" s="1">
        <v>42283</v>
      </c>
      <c r="M43" t="s">
        <v>32</v>
      </c>
      <c r="N43" t="s">
        <v>123</v>
      </c>
      <c r="S43" t="b">
        <v>1</v>
      </c>
      <c r="U43" s="2">
        <f>HYPERLINK("https://sbirkapp.gov.cz/detail/SPPUNC43W7NZ3F2M", "https://sbirkapp.gov.cz/detail/SPPUNC43W7NZ3F2M")</f>
        <v>0</v>
      </c>
      <c r="V43" t="s">
        <v>192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193</v>
      </c>
      <c r="F44" t="s">
        <v>28</v>
      </c>
      <c r="G44" t="s">
        <v>194</v>
      </c>
      <c r="H44" s="1">
        <v>42338</v>
      </c>
      <c r="I44" s="1">
        <v>44924.5152817352</v>
      </c>
      <c r="J44" t="s">
        <v>195</v>
      </c>
      <c r="K44" t="s">
        <v>143</v>
      </c>
      <c r="L44" s="1">
        <v>42338</v>
      </c>
      <c r="M44" t="s">
        <v>32</v>
      </c>
      <c r="N44" t="s">
        <v>123</v>
      </c>
      <c r="S44" t="b">
        <v>1</v>
      </c>
      <c r="U44" s="2">
        <f>HYPERLINK("https://sbirkapp.gov.cz/detail/SPPKXKO3HAJTW6WM", "https://sbirkapp.gov.cz/detail/SPPKXKO3HAJTW6WM")</f>
        <v>0</v>
      </c>
      <c r="V44" t="s">
        <v>196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197</v>
      </c>
      <c r="F45" t="s">
        <v>28</v>
      </c>
      <c r="G45" t="s">
        <v>198</v>
      </c>
      <c r="H45" s="1">
        <v>42436</v>
      </c>
      <c r="I45" s="1">
        <v>44924.51000485663</v>
      </c>
      <c r="J45" t="s">
        <v>199</v>
      </c>
      <c r="K45" t="s">
        <v>143</v>
      </c>
      <c r="L45" s="1">
        <v>42436</v>
      </c>
      <c r="M45" t="s">
        <v>32</v>
      </c>
      <c r="N45" t="s">
        <v>123</v>
      </c>
      <c r="S45" t="b">
        <v>1</v>
      </c>
      <c r="U45" s="2">
        <f>HYPERLINK("https://sbirkapp.gov.cz/detail/SPPAT7T3RUU2EHOS", "https://sbirkapp.gov.cz/detail/SPPAT7T3RUU2EHOS")</f>
        <v>0</v>
      </c>
      <c r="V45" t="s">
        <v>200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201</v>
      </c>
      <c r="F46" t="s">
        <v>28</v>
      </c>
      <c r="G46" t="s">
        <v>202</v>
      </c>
      <c r="H46" s="1">
        <v>42443</v>
      </c>
      <c r="I46" s="1">
        <v>44924.50644862264</v>
      </c>
      <c r="J46" t="s">
        <v>203</v>
      </c>
      <c r="K46" t="s">
        <v>143</v>
      </c>
      <c r="L46" s="1">
        <v>42443</v>
      </c>
      <c r="M46" t="s">
        <v>32</v>
      </c>
      <c r="N46" t="s">
        <v>123</v>
      </c>
      <c r="S46" t="b">
        <v>1</v>
      </c>
      <c r="U46" s="2">
        <f>HYPERLINK("https://sbirkapp.gov.cz/detail/SPPFJXTWK42634PY", "https://sbirkapp.gov.cz/detail/SPPFJXTWK42634PY")</f>
        <v>0</v>
      </c>
      <c r="V46" t="s">
        <v>204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205</v>
      </c>
      <c r="F47" t="s">
        <v>28</v>
      </c>
      <c r="G47" t="s">
        <v>206</v>
      </c>
      <c r="H47" s="1">
        <v>42571</v>
      </c>
      <c r="I47" s="1">
        <v>44924.47025173742</v>
      </c>
      <c r="J47" t="s">
        <v>167</v>
      </c>
      <c r="K47" t="s">
        <v>143</v>
      </c>
      <c r="L47" s="1">
        <v>42571</v>
      </c>
      <c r="M47" t="s">
        <v>32</v>
      </c>
      <c r="N47" t="s">
        <v>123</v>
      </c>
      <c r="S47" t="b">
        <v>1</v>
      </c>
      <c r="U47" s="2">
        <f>HYPERLINK("https://sbirkapp.gov.cz/detail/SPPD52MGQNFKXYGK", "https://sbirkapp.gov.cz/detail/SPPD52MGQNFKXYGK")</f>
        <v>0</v>
      </c>
      <c r="V47" t="s">
        <v>207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208</v>
      </c>
      <c r="F48" t="s">
        <v>28</v>
      </c>
      <c r="G48" t="s">
        <v>209</v>
      </c>
      <c r="H48" s="1">
        <v>42614</v>
      </c>
      <c r="I48" s="1">
        <v>44924.46398201413</v>
      </c>
      <c r="J48" t="s">
        <v>210</v>
      </c>
      <c r="K48" t="s">
        <v>143</v>
      </c>
      <c r="L48" s="1">
        <v>42614</v>
      </c>
      <c r="M48" t="s">
        <v>32</v>
      </c>
      <c r="N48" t="s">
        <v>123</v>
      </c>
      <c r="S48" t="b">
        <v>1</v>
      </c>
      <c r="U48" s="2">
        <f>HYPERLINK("https://sbirkapp.gov.cz/detail/SPPG2NZ46LDNMMFK", "https://sbirkapp.gov.cz/detail/SPPG2NZ46LDNMMFK")</f>
        <v>0</v>
      </c>
      <c r="V48" t="s">
        <v>211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212</v>
      </c>
      <c r="F49" t="s">
        <v>28</v>
      </c>
      <c r="G49" t="s">
        <v>213</v>
      </c>
      <c r="H49" s="1">
        <v>42643</v>
      </c>
      <c r="I49" s="1">
        <v>44924.45619804034</v>
      </c>
      <c r="J49" t="s">
        <v>214</v>
      </c>
      <c r="K49" t="s">
        <v>143</v>
      </c>
      <c r="L49" s="1">
        <v>42643</v>
      </c>
      <c r="M49" t="s">
        <v>32</v>
      </c>
      <c r="N49" t="s">
        <v>123</v>
      </c>
      <c r="S49" t="b">
        <v>1</v>
      </c>
      <c r="U49" s="2">
        <f>HYPERLINK("https://sbirkapp.gov.cz/detail/SPPGFD3GASVVAPWC", "https://sbirkapp.gov.cz/detail/SPPGFD3GASVVAPWC")</f>
        <v>0</v>
      </c>
      <c r="V49" t="s">
        <v>215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216</v>
      </c>
      <c r="F50" t="s">
        <v>28</v>
      </c>
      <c r="G50" t="s">
        <v>217</v>
      </c>
      <c r="H50" s="1">
        <v>42643</v>
      </c>
      <c r="I50" s="1">
        <v>44924.45262826376</v>
      </c>
      <c r="J50" t="s">
        <v>214</v>
      </c>
      <c r="K50" t="s">
        <v>143</v>
      </c>
      <c r="L50" s="1">
        <v>42643</v>
      </c>
      <c r="M50" t="s">
        <v>32</v>
      </c>
      <c r="N50" t="s">
        <v>123</v>
      </c>
      <c r="S50" t="b">
        <v>1</v>
      </c>
      <c r="U50" s="2">
        <f>HYPERLINK("https://sbirkapp.gov.cz/detail/SPPS7WBRXVTH6AIC", "https://sbirkapp.gov.cz/detail/SPPS7WBRXVTH6AIC")</f>
        <v>0</v>
      </c>
      <c r="V50" t="s">
        <v>218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219</v>
      </c>
      <c r="F51" t="s">
        <v>28</v>
      </c>
      <c r="G51" t="s">
        <v>220</v>
      </c>
      <c r="H51" s="1">
        <v>42643</v>
      </c>
      <c r="I51" s="1">
        <v>44924.41662362729</v>
      </c>
      <c r="J51" t="s">
        <v>214</v>
      </c>
      <c r="K51" t="s">
        <v>143</v>
      </c>
      <c r="L51" s="1">
        <v>42643</v>
      </c>
      <c r="M51" t="s">
        <v>32</v>
      </c>
      <c r="N51" t="s">
        <v>123</v>
      </c>
      <c r="S51" t="b">
        <v>1</v>
      </c>
      <c r="U51" s="2">
        <f>HYPERLINK("https://sbirkapp.gov.cz/detail/SPPHXL2AR3BIEMUW", "https://sbirkapp.gov.cz/detail/SPPHXL2AR3BIEMUW")</f>
        <v>0</v>
      </c>
      <c r="V51" t="s">
        <v>221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222</v>
      </c>
      <c r="F52" t="s">
        <v>28</v>
      </c>
      <c r="G52" t="s">
        <v>223</v>
      </c>
      <c r="H52" s="1">
        <v>42643</v>
      </c>
      <c r="I52" s="1">
        <v>44924.4118953902</v>
      </c>
      <c r="J52" t="s">
        <v>214</v>
      </c>
      <c r="K52" t="s">
        <v>143</v>
      </c>
      <c r="L52" s="1">
        <v>42643</v>
      </c>
      <c r="M52" t="s">
        <v>32</v>
      </c>
      <c r="N52" t="s">
        <v>123</v>
      </c>
      <c r="S52" t="b">
        <v>1</v>
      </c>
      <c r="U52" s="2">
        <f>HYPERLINK("https://sbirkapp.gov.cz/detail/SPP2NRZMUYFNQQSO", "https://sbirkapp.gov.cz/detail/SPP2NRZMUYFNQQSO")</f>
        <v>0</v>
      </c>
      <c r="V52" t="s">
        <v>224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225</v>
      </c>
      <c r="F53" t="s">
        <v>28</v>
      </c>
      <c r="G53" t="s">
        <v>226</v>
      </c>
      <c r="H53" s="1">
        <v>42643</v>
      </c>
      <c r="I53" s="1">
        <v>44924.39440604994</v>
      </c>
      <c r="J53" t="s">
        <v>214</v>
      </c>
      <c r="K53" t="s">
        <v>143</v>
      </c>
      <c r="L53" s="1">
        <v>42643</v>
      </c>
      <c r="M53" t="s">
        <v>32</v>
      </c>
      <c r="N53" t="s">
        <v>123</v>
      </c>
      <c r="S53" t="b">
        <v>1</v>
      </c>
      <c r="U53" s="2">
        <f>HYPERLINK("https://sbirkapp.gov.cz/detail/SPPISQDQPJYKNVWI", "https://sbirkapp.gov.cz/detail/SPPISQDQPJYKNVWI")</f>
        <v>0</v>
      </c>
      <c r="V53" t="s">
        <v>227</v>
      </c>
      <c r="W53">
        <v>1</v>
      </c>
    </row>
    <row r="54" spans="1:23">
      <c r="A54" t="s">
        <v>23</v>
      </c>
      <c r="B54" t="s">
        <v>24</v>
      </c>
      <c r="C54" t="s">
        <v>25</v>
      </c>
      <c r="D54" t="s">
        <v>26</v>
      </c>
      <c r="E54" t="s">
        <v>228</v>
      </c>
      <c r="F54" t="s">
        <v>28</v>
      </c>
      <c r="G54" t="s">
        <v>229</v>
      </c>
      <c r="H54" s="1">
        <v>42668</v>
      </c>
      <c r="I54" s="1">
        <v>44924.38442614837</v>
      </c>
      <c r="J54" t="s">
        <v>230</v>
      </c>
      <c r="K54" t="s">
        <v>143</v>
      </c>
      <c r="L54" s="1">
        <v>42668</v>
      </c>
      <c r="M54" t="s">
        <v>32</v>
      </c>
      <c r="N54" t="s">
        <v>123</v>
      </c>
      <c r="S54" t="b">
        <v>1</v>
      </c>
      <c r="U54" s="2">
        <f>HYPERLINK("https://sbirkapp.gov.cz/detail/SPP3W4PDZDNH3AVQ", "https://sbirkapp.gov.cz/detail/SPP3W4PDZDNH3AVQ")</f>
        <v>0</v>
      </c>
      <c r="V54" t="s">
        <v>231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26</v>
      </c>
      <c r="E55" t="s">
        <v>232</v>
      </c>
      <c r="F55" t="s">
        <v>28</v>
      </c>
      <c r="G55" t="s">
        <v>233</v>
      </c>
      <c r="H55" s="1">
        <v>42668</v>
      </c>
      <c r="I55" s="1">
        <v>44924.37228121668</v>
      </c>
      <c r="J55" t="s">
        <v>230</v>
      </c>
      <c r="K55" t="s">
        <v>143</v>
      </c>
      <c r="L55" s="1">
        <v>42668</v>
      </c>
      <c r="M55" t="s">
        <v>32</v>
      </c>
      <c r="N55" t="s">
        <v>123</v>
      </c>
      <c r="S55" t="b">
        <v>1</v>
      </c>
      <c r="U55" s="2">
        <f>HYPERLINK("https://sbirkapp.gov.cz/detail/SPPSCDIIMBD6374A", "https://sbirkapp.gov.cz/detail/SPPSCDIIMBD6374A")</f>
        <v>0</v>
      </c>
      <c r="V55" t="s">
        <v>234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26</v>
      </c>
      <c r="E56" t="s">
        <v>235</v>
      </c>
      <c r="F56" t="s">
        <v>28</v>
      </c>
      <c r="G56" t="s">
        <v>236</v>
      </c>
      <c r="H56" s="1">
        <v>42689</v>
      </c>
      <c r="I56" s="1">
        <v>44924.36811597684</v>
      </c>
      <c r="J56" t="s">
        <v>237</v>
      </c>
      <c r="K56" t="s">
        <v>143</v>
      </c>
      <c r="L56" s="1">
        <v>42689</v>
      </c>
      <c r="M56" t="s">
        <v>32</v>
      </c>
      <c r="N56" t="s">
        <v>123</v>
      </c>
      <c r="S56" t="b">
        <v>1</v>
      </c>
      <c r="U56" s="2">
        <f>HYPERLINK("https://sbirkapp.gov.cz/detail/SPP3EVS5E4CTRLNU", "https://sbirkapp.gov.cz/detail/SPP3EVS5E4CTRLNU")</f>
        <v>0</v>
      </c>
      <c r="V56" t="s">
        <v>238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26</v>
      </c>
      <c r="E57" t="s">
        <v>239</v>
      </c>
      <c r="F57" t="s">
        <v>28</v>
      </c>
      <c r="G57" t="s">
        <v>240</v>
      </c>
      <c r="H57" s="1">
        <v>42716</v>
      </c>
      <c r="I57" s="1">
        <v>44924.32066069184</v>
      </c>
      <c r="J57" t="s">
        <v>241</v>
      </c>
      <c r="K57" t="s">
        <v>143</v>
      </c>
      <c r="L57" s="1">
        <v>42716</v>
      </c>
      <c r="M57" t="s">
        <v>32</v>
      </c>
      <c r="N57" t="s">
        <v>123</v>
      </c>
      <c r="S57" t="b">
        <v>1</v>
      </c>
      <c r="U57" s="2">
        <f>HYPERLINK("https://sbirkapp.gov.cz/detail/SPPTGU332PZEDG4S", "https://sbirkapp.gov.cz/detail/SPPTGU332PZEDG4S")</f>
        <v>0</v>
      </c>
      <c r="V57" t="s">
        <v>242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26</v>
      </c>
      <c r="E58" t="s">
        <v>243</v>
      </c>
      <c r="F58" t="s">
        <v>28</v>
      </c>
      <c r="G58" t="s">
        <v>244</v>
      </c>
      <c r="H58" s="1">
        <v>42762</v>
      </c>
      <c r="I58" s="1">
        <v>44924.30811784571</v>
      </c>
      <c r="J58" t="s">
        <v>245</v>
      </c>
      <c r="K58" t="s">
        <v>143</v>
      </c>
      <c r="L58" s="1">
        <v>42762</v>
      </c>
      <c r="M58" t="s">
        <v>32</v>
      </c>
      <c r="N58" t="s">
        <v>123</v>
      </c>
      <c r="S58" t="b">
        <v>1</v>
      </c>
      <c r="U58" s="2">
        <f>HYPERLINK("https://sbirkapp.gov.cz/detail/SPPQQYNIOIBNDGEC", "https://sbirkapp.gov.cz/detail/SPPQQYNIOIBNDGEC")</f>
        <v>0</v>
      </c>
      <c r="V58" t="s">
        <v>246</v>
      </c>
      <c r="W58">
        <v>1</v>
      </c>
    </row>
    <row r="59" spans="1:23">
      <c r="A59" t="s">
        <v>23</v>
      </c>
      <c r="B59" t="s">
        <v>24</v>
      </c>
      <c r="C59" t="s">
        <v>25</v>
      </c>
      <c r="D59" t="s">
        <v>26</v>
      </c>
      <c r="E59" t="s">
        <v>247</v>
      </c>
      <c r="F59" t="s">
        <v>28</v>
      </c>
      <c r="G59" t="s">
        <v>248</v>
      </c>
      <c r="H59" s="1">
        <v>42824</v>
      </c>
      <c r="I59" s="1">
        <v>44924.29968497722</v>
      </c>
      <c r="J59" t="s">
        <v>249</v>
      </c>
      <c r="K59" t="s">
        <v>143</v>
      </c>
      <c r="L59" s="1">
        <v>42824</v>
      </c>
      <c r="M59" t="s">
        <v>32</v>
      </c>
      <c r="N59" t="s">
        <v>123</v>
      </c>
      <c r="S59" t="b">
        <v>1</v>
      </c>
      <c r="U59" s="2">
        <f>HYPERLINK("https://sbirkapp.gov.cz/detail/SPPL4XBHLSKSUNZO", "https://sbirkapp.gov.cz/detail/SPPL4XBHLSKSUNZO")</f>
        <v>0</v>
      </c>
      <c r="V59" t="s">
        <v>250</v>
      </c>
      <c r="W59">
        <v>1</v>
      </c>
    </row>
    <row r="60" spans="1:23">
      <c r="A60" t="s">
        <v>23</v>
      </c>
      <c r="B60" t="s">
        <v>24</v>
      </c>
      <c r="C60" t="s">
        <v>25</v>
      </c>
      <c r="D60" t="s">
        <v>26</v>
      </c>
      <c r="E60" t="s">
        <v>251</v>
      </c>
      <c r="F60" t="s">
        <v>28</v>
      </c>
      <c r="G60" t="s">
        <v>252</v>
      </c>
      <c r="H60" s="1">
        <v>42830</v>
      </c>
      <c r="I60" s="1">
        <v>44924.29022914979</v>
      </c>
      <c r="J60" t="s">
        <v>253</v>
      </c>
      <c r="K60" t="s">
        <v>143</v>
      </c>
      <c r="L60" s="1">
        <v>42830</v>
      </c>
      <c r="M60" t="s">
        <v>32</v>
      </c>
      <c r="N60" t="s">
        <v>123</v>
      </c>
      <c r="S60" t="b">
        <v>1</v>
      </c>
      <c r="U60" s="2">
        <f>HYPERLINK("https://sbirkapp.gov.cz/detail/SPP6SKLFR46PVYRK", "https://sbirkapp.gov.cz/detail/SPP6SKLFR46PVYRK")</f>
        <v>0</v>
      </c>
      <c r="V60" t="s">
        <v>254</v>
      </c>
      <c r="W60">
        <v>1</v>
      </c>
    </row>
    <row r="61" spans="1:23">
      <c r="A61" t="s">
        <v>23</v>
      </c>
      <c r="B61" t="s">
        <v>24</v>
      </c>
      <c r="C61" t="s">
        <v>25</v>
      </c>
      <c r="D61" t="s">
        <v>26</v>
      </c>
      <c r="E61" t="s">
        <v>255</v>
      </c>
      <c r="F61" t="s">
        <v>28</v>
      </c>
      <c r="G61" t="s">
        <v>256</v>
      </c>
      <c r="H61" s="1">
        <v>42881</v>
      </c>
      <c r="I61" s="1">
        <v>44924.28276969599</v>
      </c>
      <c r="J61" t="s">
        <v>257</v>
      </c>
      <c r="K61" t="s">
        <v>143</v>
      </c>
      <c r="L61" s="1">
        <v>42881</v>
      </c>
      <c r="M61" t="s">
        <v>32</v>
      </c>
      <c r="N61" t="s">
        <v>123</v>
      </c>
      <c r="S61" t="b">
        <v>1</v>
      </c>
      <c r="U61" s="2">
        <f>HYPERLINK("https://sbirkapp.gov.cz/detail/SPPXPXEXEI3EKTSQ", "https://sbirkapp.gov.cz/detail/SPPXPXEXEI3EKTSQ")</f>
        <v>0</v>
      </c>
      <c r="V61" t="s">
        <v>258</v>
      </c>
      <c r="W61">
        <v>2</v>
      </c>
    </row>
    <row r="62" spans="1:23">
      <c r="A62" t="s">
        <v>23</v>
      </c>
      <c r="B62" t="s">
        <v>24</v>
      </c>
      <c r="C62" t="s">
        <v>25</v>
      </c>
      <c r="D62" t="s">
        <v>26</v>
      </c>
      <c r="E62" t="s">
        <v>259</v>
      </c>
      <c r="F62" t="s">
        <v>28</v>
      </c>
      <c r="G62" t="s">
        <v>260</v>
      </c>
      <c r="H62" s="1">
        <v>42881</v>
      </c>
      <c r="I62" s="1">
        <v>44924.27461684757</v>
      </c>
      <c r="J62" t="s">
        <v>257</v>
      </c>
      <c r="K62" t="s">
        <v>143</v>
      </c>
      <c r="L62" s="1">
        <v>42881</v>
      </c>
      <c r="M62" t="s">
        <v>32</v>
      </c>
      <c r="N62" t="s">
        <v>123</v>
      </c>
      <c r="S62" t="b">
        <v>1</v>
      </c>
      <c r="U62" s="2">
        <f>HYPERLINK("https://sbirkapp.gov.cz/detail/SPPJ5KGNP7TH547O", "https://sbirkapp.gov.cz/detail/SPPJ5KGNP7TH547O")</f>
        <v>0</v>
      </c>
      <c r="V62" t="s">
        <v>261</v>
      </c>
      <c r="W62">
        <v>1</v>
      </c>
    </row>
    <row r="63" spans="1:23">
      <c r="A63" t="s">
        <v>23</v>
      </c>
      <c r="B63" t="s">
        <v>24</v>
      </c>
      <c r="C63" t="s">
        <v>25</v>
      </c>
      <c r="D63" t="s">
        <v>26</v>
      </c>
      <c r="E63" t="s">
        <v>262</v>
      </c>
      <c r="F63" t="s">
        <v>28</v>
      </c>
      <c r="G63" t="s">
        <v>263</v>
      </c>
      <c r="H63" s="1">
        <v>43011</v>
      </c>
      <c r="I63" s="1">
        <v>44923.5787511727</v>
      </c>
      <c r="J63" t="s">
        <v>264</v>
      </c>
      <c r="K63" t="s">
        <v>143</v>
      </c>
      <c r="L63" s="1">
        <v>43011</v>
      </c>
      <c r="M63" t="s">
        <v>32</v>
      </c>
      <c r="N63" t="s">
        <v>123</v>
      </c>
      <c r="S63" t="b">
        <v>1</v>
      </c>
      <c r="U63" s="2">
        <f>HYPERLINK("https://sbirkapp.gov.cz/detail/SPPY5XFOPQHIK77W", "https://sbirkapp.gov.cz/detail/SPPY5XFOPQHIK77W")</f>
        <v>0</v>
      </c>
      <c r="V63" t="s">
        <v>265</v>
      </c>
      <c r="W63">
        <v>1</v>
      </c>
    </row>
    <row r="64" spans="1:23">
      <c r="A64" t="s">
        <v>23</v>
      </c>
      <c r="B64" t="s">
        <v>24</v>
      </c>
      <c r="C64" t="s">
        <v>25</v>
      </c>
      <c r="D64" t="s">
        <v>26</v>
      </c>
      <c r="E64" t="s">
        <v>266</v>
      </c>
      <c r="F64" t="s">
        <v>28</v>
      </c>
      <c r="G64" t="s">
        <v>267</v>
      </c>
      <c r="H64" s="1">
        <v>43059</v>
      </c>
      <c r="I64" s="1">
        <v>44923.5708600384</v>
      </c>
      <c r="J64" t="s">
        <v>268</v>
      </c>
      <c r="K64" t="s">
        <v>143</v>
      </c>
      <c r="L64" s="1">
        <v>43059</v>
      </c>
      <c r="M64" t="s">
        <v>32</v>
      </c>
      <c r="N64" t="s">
        <v>123</v>
      </c>
      <c r="S64" t="b">
        <v>1</v>
      </c>
      <c r="U64" s="2">
        <f>HYPERLINK("https://sbirkapp.gov.cz/detail/SPP3IOKQK4RG7T7G", "https://sbirkapp.gov.cz/detail/SPP3IOKQK4RG7T7G")</f>
        <v>0</v>
      </c>
      <c r="V64" t="s">
        <v>269</v>
      </c>
      <c r="W64">
        <v>1</v>
      </c>
    </row>
    <row r="65" spans="1:23">
      <c r="A65" t="s">
        <v>23</v>
      </c>
      <c r="B65" t="s">
        <v>24</v>
      </c>
      <c r="C65" t="s">
        <v>25</v>
      </c>
      <c r="D65" t="s">
        <v>26</v>
      </c>
      <c r="E65" t="s">
        <v>270</v>
      </c>
      <c r="F65" t="s">
        <v>28</v>
      </c>
      <c r="G65" t="s">
        <v>271</v>
      </c>
      <c r="H65" s="1">
        <v>43174</v>
      </c>
      <c r="I65" s="1">
        <v>44923.56555459733</v>
      </c>
      <c r="J65" t="s">
        <v>272</v>
      </c>
      <c r="K65" t="s">
        <v>143</v>
      </c>
      <c r="L65" s="1">
        <v>43174</v>
      </c>
      <c r="M65" t="s">
        <v>32</v>
      </c>
      <c r="N65" t="s">
        <v>123</v>
      </c>
      <c r="S65" t="b">
        <v>1</v>
      </c>
      <c r="U65" s="2">
        <f>HYPERLINK("https://sbirkapp.gov.cz/detail/SPPLCGNPL5QPW2FC", "https://sbirkapp.gov.cz/detail/SPPLCGNPL5QPW2FC")</f>
        <v>0</v>
      </c>
      <c r="V65" t="s">
        <v>273</v>
      </c>
      <c r="W65">
        <v>1</v>
      </c>
    </row>
    <row r="66" spans="1:23">
      <c r="A66" t="s">
        <v>23</v>
      </c>
      <c r="B66" t="s">
        <v>24</v>
      </c>
      <c r="C66" t="s">
        <v>25</v>
      </c>
      <c r="D66" t="s">
        <v>26</v>
      </c>
      <c r="E66" t="s">
        <v>274</v>
      </c>
      <c r="F66" t="s">
        <v>28</v>
      </c>
      <c r="G66" t="s">
        <v>275</v>
      </c>
      <c r="H66" s="1">
        <v>43291</v>
      </c>
      <c r="I66" s="1">
        <v>44923.55378722472</v>
      </c>
      <c r="J66" t="s">
        <v>276</v>
      </c>
      <c r="K66" t="s">
        <v>143</v>
      </c>
      <c r="L66" s="1">
        <v>43291</v>
      </c>
      <c r="M66" t="s">
        <v>32</v>
      </c>
      <c r="N66" t="s">
        <v>123</v>
      </c>
      <c r="S66" t="b">
        <v>1</v>
      </c>
      <c r="U66" s="2">
        <f>HYPERLINK("https://sbirkapp.gov.cz/detail/SPPCYWGO3INNQG7E", "https://sbirkapp.gov.cz/detail/SPPCYWGO3INNQG7E")</f>
        <v>0</v>
      </c>
      <c r="V66" t="s">
        <v>277</v>
      </c>
      <c r="W66">
        <v>1</v>
      </c>
    </row>
    <row r="67" spans="1:23">
      <c r="A67" t="s">
        <v>23</v>
      </c>
      <c r="B67" t="s">
        <v>24</v>
      </c>
      <c r="C67" t="s">
        <v>25</v>
      </c>
      <c r="D67" t="s">
        <v>26</v>
      </c>
      <c r="E67" t="s">
        <v>278</v>
      </c>
      <c r="F67" t="s">
        <v>28</v>
      </c>
      <c r="G67" t="s">
        <v>279</v>
      </c>
      <c r="H67" s="1">
        <v>43291</v>
      </c>
      <c r="I67" s="1">
        <v>44923.5465990936</v>
      </c>
      <c r="J67" t="s">
        <v>276</v>
      </c>
      <c r="K67" t="s">
        <v>143</v>
      </c>
      <c r="L67" s="1">
        <v>43291</v>
      </c>
      <c r="M67" t="s">
        <v>32</v>
      </c>
      <c r="N67" t="s">
        <v>123</v>
      </c>
      <c r="S67" t="b">
        <v>1</v>
      </c>
      <c r="U67" s="2">
        <f>HYPERLINK("https://sbirkapp.gov.cz/detail/SPPRKJQSNUTDC4CG", "https://sbirkapp.gov.cz/detail/SPPRKJQSNUTDC4CG")</f>
        <v>0</v>
      </c>
      <c r="V67" t="s">
        <v>280</v>
      </c>
      <c r="W67">
        <v>1</v>
      </c>
    </row>
    <row r="68" spans="1:23">
      <c r="A68" t="s">
        <v>23</v>
      </c>
      <c r="B68" t="s">
        <v>24</v>
      </c>
      <c r="C68" t="s">
        <v>25</v>
      </c>
      <c r="D68" t="s">
        <v>26</v>
      </c>
      <c r="E68" t="s">
        <v>281</v>
      </c>
      <c r="F68" t="s">
        <v>28</v>
      </c>
      <c r="G68" t="s">
        <v>282</v>
      </c>
      <c r="H68" s="1">
        <v>43291</v>
      </c>
      <c r="I68" s="1">
        <v>44923.53978721764</v>
      </c>
      <c r="J68" t="s">
        <v>276</v>
      </c>
      <c r="K68" t="s">
        <v>143</v>
      </c>
      <c r="L68" s="1">
        <v>43291</v>
      </c>
      <c r="M68" t="s">
        <v>32</v>
      </c>
      <c r="N68" t="s">
        <v>123</v>
      </c>
      <c r="S68" t="b">
        <v>1</v>
      </c>
      <c r="U68" s="2">
        <f>HYPERLINK("https://sbirkapp.gov.cz/detail/SPPCL5C4YEF6DVJM", "https://sbirkapp.gov.cz/detail/SPPCL5C4YEF6DVJM")</f>
        <v>0</v>
      </c>
      <c r="V68" t="s">
        <v>283</v>
      </c>
      <c r="W68">
        <v>1</v>
      </c>
    </row>
    <row r="69" spans="1:23">
      <c r="A69" t="s">
        <v>23</v>
      </c>
      <c r="B69" t="s">
        <v>24</v>
      </c>
      <c r="C69" t="s">
        <v>25</v>
      </c>
      <c r="D69" t="s">
        <v>26</v>
      </c>
      <c r="E69" t="s">
        <v>284</v>
      </c>
      <c r="F69" t="s">
        <v>28</v>
      </c>
      <c r="G69" t="s">
        <v>285</v>
      </c>
      <c r="H69" s="1">
        <v>43383</v>
      </c>
      <c r="I69" s="1">
        <v>44923.53303236124</v>
      </c>
      <c r="J69" t="s">
        <v>286</v>
      </c>
      <c r="K69" t="s">
        <v>143</v>
      </c>
      <c r="L69" s="1">
        <v>43383</v>
      </c>
      <c r="M69" t="s">
        <v>32</v>
      </c>
      <c r="N69" t="s">
        <v>123</v>
      </c>
      <c r="S69" t="b">
        <v>1</v>
      </c>
      <c r="U69" s="2">
        <f>HYPERLINK("https://sbirkapp.gov.cz/detail/SPPRFXEDG6ZCE6JK", "https://sbirkapp.gov.cz/detail/SPPRFXEDG6ZCE6JK")</f>
        <v>0</v>
      </c>
      <c r="V69" t="s">
        <v>287</v>
      </c>
      <c r="W69">
        <v>1</v>
      </c>
    </row>
    <row r="70" spans="1:23">
      <c r="A70" t="s">
        <v>23</v>
      </c>
      <c r="B70" t="s">
        <v>24</v>
      </c>
      <c r="C70" t="s">
        <v>25</v>
      </c>
      <c r="D70" t="s">
        <v>26</v>
      </c>
      <c r="E70" t="s">
        <v>288</v>
      </c>
      <c r="F70" t="s">
        <v>28</v>
      </c>
      <c r="G70" t="s">
        <v>289</v>
      </c>
      <c r="H70" s="1">
        <v>43439</v>
      </c>
      <c r="I70" s="1">
        <v>44923.5277859173</v>
      </c>
      <c r="J70" t="s">
        <v>290</v>
      </c>
      <c r="K70" t="s">
        <v>143</v>
      </c>
      <c r="L70" s="1">
        <v>43439</v>
      </c>
      <c r="M70" t="s">
        <v>32</v>
      </c>
      <c r="N70" t="s">
        <v>123</v>
      </c>
      <c r="S70" t="b">
        <v>1</v>
      </c>
      <c r="U70" s="2">
        <f>HYPERLINK("https://sbirkapp.gov.cz/detail/SPPB6OYDSVE5K5II", "https://sbirkapp.gov.cz/detail/SPPB6OYDSVE5K5II")</f>
        <v>0</v>
      </c>
      <c r="V70" t="s">
        <v>291</v>
      </c>
      <c r="W70">
        <v>1</v>
      </c>
    </row>
    <row r="71" spans="1:23">
      <c r="A71" t="s">
        <v>23</v>
      </c>
      <c r="B71" t="s">
        <v>24</v>
      </c>
      <c r="C71" t="s">
        <v>25</v>
      </c>
      <c r="D71" t="s">
        <v>26</v>
      </c>
      <c r="E71" t="s">
        <v>292</v>
      </c>
      <c r="F71" t="s">
        <v>28</v>
      </c>
      <c r="G71" t="s">
        <v>293</v>
      </c>
      <c r="H71" s="1">
        <v>43706</v>
      </c>
      <c r="I71" s="1">
        <v>44923.51918172406</v>
      </c>
      <c r="J71" t="s">
        <v>294</v>
      </c>
      <c r="K71" t="s">
        <v>143</v>
      </c>
      <c r="L71" s="1">
        <v>43706</v>
      </c>
      <c r="M71" t="s">
        <v>32</v>
      </c>
      <c r="N71" t="s">
        <v>123</v>
      </c>
      <c r="S71" t="b">
        <v>1</v>
      </c>
      <c r="U71" s="2">
        <f>HYPERLINK("https://sbirkapp.gov.cz/detail/SPP76XBL7VWYZKDY", "https://sbirkapp.gov.cz/detail/SPP76XBL7VWYZKDY")</f>
        <v>0</v>
      </c>
      <c r="V71" t="s">
        <v>295</v>
      </c>
      <c r="W71">
        <v>1</v>
      </c>
    </row>
    <row r="72" spans="1:23">
      <c r="A72" t="s">
        <v>23</v>
      </c>
      <c r="B72" t="s">
        <v>24</v>
      </c>
      <c r="C72" t="s">
        <v>25</v>
      </c>
      <c r="D72" t="s">
        <v>26</v>
      </c>
      <c r="E72" t="s">
        <v>296</v>
      </c>
      <c r="F72" t="s">
        <v>28</v>
      </c>
      <c r="G72" t="s">
        <v>100</v>
      </c>
      <c r="H72" s="1">
        <v>43809</v>
      </c>
      <c r="I72" s="1">
        <v>44923.50435033158</v>
      </c>
      <c r="J72" t="s">
        <v>297</v>
      </c>
      <c r="K72" t="s">
        <v>143</v>
      </c>
      <c r="L72" s="1">
        <v>43809</v>
      </c>
      <c r="M72" t="s">
        <v>32</v>
      </c>
      <c r="N72" t="s">
        <v>123</v>
      </c>
      <c r="Q72" t="s">
        <v>298</v>
      </c>
      <c r="S72" t="b">
        <v>1</v>
      </c>
      <c r="U72" s="2">
        <f>HYPERLINK("https://sbirkapp.gov.cz/detail/SPPLD7B723OHOVGK", "https://sbirkapp.gov.cz/detail/SPPLD7B723OHOVGK")</f>
        <v>0</v>
      </c>
      <c r="V72" t="s">
        <v>299</v>
      </c>
      <c r="W72">
        <v>1</v>
      </c>
    </row>
    <row r="73" spans="1:23">
      <c r="A73" t="s">
        <v>23</v>
      </c>
      <c r="B73" t="s">
        <v>24</v>
      </c>
      <c r="C73" t="s">
        <v>25</v>
      </c>
      <c r="D73" t="s">
        <v>26</v>
      </c>
      <c r="E73" t="s">
        <v>300</v>
      </c>
      <c r="F73" t="s">
        <v>28</v>
      </c>
      <c r="G73" t="s">
        <v>301</v>
      </c>
      <c r="H73" s="1">
        <v>43963</v>
      </c>
      <c r="I73" s="1">
        <v>44923.47434521692</v>
      </c>
      <c r="J73" t="s">
        <v>302</v>
      </c>
      <c r="K73" t="s">
        <v>143</v>
      </c>
      <c r="L73" s="1">
        <v>43963</v>
      </c>
      <c r="M73" t="s">
        <v>32</v>
      </c>
      <c r="N73" t="s">
        <v>123</v>
      </c>
      <c r="S73" t="b">
        <v>1</v>
      </c>
      <c r="U73" s="2">
        <f>HYPERLINK("https://sbirkapp.gov.cz/detail/SPPWPIF7SWHQQM7U", "https://sbirkapp.gov.cz/detail/SPPWPIF7SWHQQM7U")</f>
        <v>0</v>
      </c>
      <c r="V73" t="s">
        <v>303</v>
      </c>
      <c r="W73">
        <v>1</v>
      </c>
    </row>
    <row r="74" spans="1:23">
      <c r="A74" t="s">
        <v>23</v>
      </c>
      <c r="B74" t="s">
        <v>24</v>
      </c>
      <c r="C74" t="s">
        <v>25</v>
      </c>
      <c r="D74" t="s">
        <v>26</v>
      </c>
      <c r="E74" t="s">
        <v>304</v>
      </c>
      <c r="F74" t="s">
        <v>28</v>
      </c>
      <c r="G74" t="s">
        <v>305</v>
      </c>
      <c r="H74" s="1">
        <v>44090</v>
      </c>
      <c r="I74" s="1">
        <v>44923.46846470167</v>
      </c>
      <c r="J74" t="s">
        <v>306</v>
      </c>
      <c r="K74" t="s">
        <v>143</v>
      </c>
      <c r="L74" s="1">
        <v>44090</v>
      </c>
      <c r="M74" t="s">
        <v>32</v>
      </c>
      <c r="N74" t="s">
        <v>123</v>
      </c>
      <c r="S74" t="b">
        <v>1</v>
      </c>
      <c r="U74" s="2">
        <f>HYPERLINK("https://sbirkapp.gov.cz/detail/SPPFM3WEB5ILVMSW", "https://sbirkapp.gov.cz/detail/SPPFM3WEB5ILVMSW")</f>
        <v>0</v>
      </c>
      <c r="V74" t="s">
        <v>307</v>
      </c>
      <c r="W74">
        <v>1</v>
      </c>
    </row>
    <row r="75" spans="1:23">
      <c r="A75" t="s">
        <v>23</v>
      </c>
      <c r="B75" t="s">
        <v>24</v>
      </c>
      <c r="C75" t="s">
        <v>25</v>
      </c>
      <c r="D75" t="s">
        <v>26</v>
      </c>
      <c r="E75" t="s">
        <v>308</v>
      </c>
      <c r="F75" t="s">
        <v>28</v>
      </c>
      <c r="G75" t="s">
        <v>309</v>
      </c>
      <c r="H75" s="1">
        <v>44099</v>
      </c>
      <c r="I75" s="1">
        <v>44923.46081070589</v>
      </c>
      <c r="J75" t="s">
        <v>310</v>
      </c>
      <c r="K75" t="s">
        <v>143</v>
      </c>
      <c r="L75" s="1">
        <v>44099</v>
      </c>
      <c r="M75" t="s">
        <v>32</v>
      </c>
      <c r="N75" t="s">
        <v>123</v>
      </c>
      <c r="S75" t="b">
        <v>1</v>
      </c>
      <c r="U75" s="2">
        <f>HYPERLINK("https://sbirkapp.gov.cz/detail/SPPMUKQLRBONMXIW", "https://sbirkapp.gov.cz/detail/SPPMUKQLRBONMXIW")</f>
        <v>0</v>
      </c>
      <c r="V75" t="s">
        <v>311</v>
      </c>
      <c r="W75">
        <v>1</v>
      </c>
    </row>
    <row r="76" spans="1:23">
      <c r="A76" t="s">
        <v>23</v>
      </c>
      <c r="B76" t="s">
        <v>24</v>
      </c>
      <c r="C76" t="s">
        <v>25</v>
      </c>
      <c r="D76" t="s">
        <v>26</v>
      </c>
      <c r="E76" t="s">
        <v>312</v>
      </c>
      <c r="F76" t="s">
        <v>28</v>
      </c>
      <c r="G76" t="s">
        <v>313</v>
      </c>
      <c r="H76" s="1">
        <v>44141</v>
      </c>
      <c r="I76" s="1">
        <v>44923.4530687622</v>
      </c>
      <c r="J76" t="s">
        <v>314</v>
      </c>
      <c r="K76" t="s">
        <v>143</v>
      </c>
      <c r="L76" s="1">
        <v>44141</v>
      </c>
      <c r="M76" t="s">
        <v>32</v>
      </c>
      <c r="N76" t="s">
        <v>123</v>
      </c>
      <c r="S76" t="b">
        <v>1</v>
      </c>
      <c r="U76" s="2">
        <f>HYPERLINK("https://sbirkapp.gov.cz/detail/SPP7KSWCCP34CHWI", "https://sbirkapp.gov.cz/detail/SPP7KSWCCP34CHWI")</f>
        <v>0</v>
      </c>
      <c r="V76" t="s">
        <v>315</v>
      </c>
      <c r="W76">
        <v>2</v>
      </c>
    </row>
    <row r="77" spans="1:23">
      <c r="A77" t="s">
        <v>23</v>
      </c>
      <c r="B77" t="s">
        <v>24</v>
      </c>
      <c r="C77" t="s">
        <v>25</v>
      </c>
      <c r="D77" t="s">
        <v>26</v>
      </c>
      <c r="E77" t="s">
        <v>316</v>
      </c>
      <c r="F77" t="s">
        <v>28</v>
      </c>
      <c r="G77" t="s">
        <v>317</v>
      </c>
      <c r="H77" s="1">
        <v>44169</v>
      </c>
      <c r="I77" s="1">
        <v>44923.41022366269</v>
      </c>
      <c r="J77" t="s">
        <v>318</v>
      </c>
      <c r="K77" t="s">
        <v>143</v>
      </c>
      <c r="L77" s="1">
        <v>44169</v>
      </c>
      <c r="M77" t="s">
        <v>32</v>
      </c>
      <c r="N77" t="s">
        <v>123</v>
      </c>
      <c r="S77" t="b">
        <v>1</v>
      </c>
      <c r="U77" s="2">
        <f>HYPERLINK("https://sbirkapp.gov.cz/detail/SPPAPPGUIVOJ4NZY", "https://sbirkapp.gov.cz/detail/SPPAPPGUIVOJ4NZY")</f>
        <v>0</v>
      </c>
      <c r="V77" t="s">
        <v>319</v>
      </c>
      <c r="W77">
        <v>2</v>
      </c>
    </row>
    <row r="78" spans="1:23">
      <c r="A78" t="s">
        <v>23</v>
      </c>
      <c r="B78" t="s">
        <v>24</v>
      </c>
      <c r="C78" t="s">
        <v>25</v>
      </c>
      <c r="D78" t="s">
        <v>26</v>
      </c>
      <c r="E78" t="s">
        <v>320</v>
      </c>
      <c r="F78" t="s">
        <v>28</v>
      </c>
      <c r="G78" t="s">
        <v>321</v>
      </c>
      <c r="H78" s="1">
        <v>44287</v>
      </c>
      <c r="I78" s="1">
        <v>44923.39805843058</v>
      </c>
      <c r="J78" t="s">
        <v>322</v>
      </c>
      <c r="K78" t="s">
        <v>143</v>
      </c>
      <c r="L78" s="1">
        <v>44287</v>
      </c>
      <c r="M78" t="s">
        <v>32</v>
      </c>
      <c r="N78" t="s">
        <v>123</v>
      </c>
      <c r="S78" t="b">
        <v>1</v>
      </c>
      <c r="U78" s="2">
        <f>HYPERLINK("https://sbirkapp.gov.cz/detail/SPPTRJQR44BDMDOK", "https://sbirkapp.gov.cz/detail/SPPTRJQR44BDMDOK")</f>
        <v>0</v>
      </c>
      <c r="V78" t="s">
        <v>323</v>
      </c>
      <c r="W78">
        <v>2</v>
      </c>
    </row>
    <row r="79" spans="1:23">
      <c r="A79" t="s">
        <v>23</v>
      </c>
      <c r="B79" t="s">
        <v>24</v>
      </c>
      <c r="C79" t="s">
        <v>25</v>
      </c>
      <c r="D79" t="s">
        <v>26</v>
      </c>
      <c r="E79" t="s">
        <v>324</v>
      </c>
      <c r="F79" t="s">
        <v>28</v>
      </c>
      <c r="G79" t="s">
        <v>325</v>
      </c>
      <c r="H79" s="1">
        <v>44378</v>
      </c>
      <c r="I79" s="1">
        <v>44923.38989388293</v>
      </c>
      <c r="J79" t="s">
        <v>326</v>
      </c>
      <c r="K79" t="s">
        <v>143</v>
      </c>
      <c r="L79" s="1">
        <v>44378</v>
      </c>
      <c r="M79" t="s">
        <v>32</v>
      </c>
      <c r="N79" t="s">
        <v>123</v>
      </c>
      <c r="S79" t="b">
        <v>1</v>
      </c>
      <c r="U79" s="2">
        <f>HYPERLINK("https://sbirkapp.gov.cz/detail/SPPNKEREHUBD44AW", "https://sbirkapp.gov.cz/detail/SPPNKEREHUBD44AW")</f>
        <v>0</v>
      </c>
      <c r="V79" t="s">
        <v>327</v>
      </c>
      <c r="W79">
        <v>2</v>
      </c>
    </row>
    <row r="80" spans="1:23">
      <c r="A80" t="s">
        <v>23</v>
      </c>
      <c r="B80" t="s">
        <v>24</v>
      </c>
      <c r="C80" t="s">
        <v>25</v>
      </c>
      <c r="D80" t="s">
        <v>26</v>
      </c>
      <c r="E80" t="s">
        <v>328</v>
      </c>
      <c r="F80" t="s">
        <v>28</v>
      </c>
      <c r="G80" t="s">
        <v>329</v>
      </c>
      <c r="H80" s="1">
        <v>44399</v>
      </c>
      <c r="I80" s="1">
        <v>44922.39707521995</v>
      </c>
      <c r="J80" t="s">
        <v>330</v>
      </c>
      <c r="K80" t="s">
        <v>143</v>
      </c>
      <c r="L80" s="1">
        <v>44399</v>
      </c>
      <c r="M80" t="s">
        <v>32</v>
      </c>
      <c r="N80" t="s">
        <v>123</v>
      </c>
      <c r="S80" t="b">
        <v>1</v>
      </c>
      <c r="U80" s="2">
        <f>HYPERLINK("https://sbirkapp.gov.cz/detail/SPPYDHXKBS3RAA7Y", "https://sbirkapp.gov.cz/detail/SPPYDHXKBS3RAA7Y")</f>
        <v>0</v>
      </c>
      <c r="V80" t="s">
        <v>331</v>
      </c>
      <c r="W80">
        <v>2</v>
      </c>
    </row>
    <row r="81" spans="1:23">
      <c r="A81" t="s">
        <v>23</v>
      </c>
      <c r="B81" t="s">
        <v>24</v>
      </c>
      <c r="C81" t="s">
        <v>25</v>
      </c>
      <c r="D81" t="s">
        <v>26</v>
      </c>
      <c r="E81" t="s">
        <v>332</v>
      </c>
      <c r="F81" t="s">
        <v>28</v>
      </c>
      <c r="G81" t="s">
        <v>333</v>
      </c>
      <c r="H81" s="1">
        <v>44501</v>
      </c>
      <c r="I81" s="1">
        <v>44922.38742413778</v>
      </c>
      <c r="J81" t="s">
        <v>334</v>
      </c>
      <c r="K81" t="s">
        <v>143</v>
      </c>
      <c r="L81" s="1">
        <v>44501</v>
      </c>
      <c r="M81" t="s">
        <v>32</v>
      </c>
      <c r="N81" t="s">
        <v>123</v>
      </c>
      <c r="S81" t="b">
        <v>1</v>
      </c>
      <c r="U81" s="2">
        <f>HYPERLINK("https://sbirkapp.gov.cz/detail/SPPKSCDIJSITRHG2", "https://sbirkapp.gov.cz/detail/SPPKSCDIJSITRHG2")</f>
        <v>0</v>
      </c>
      <c r="V81" t="s">
        <v>335</v>
      </c>
      <c r="W81">
        <v>2</v>
      </c>
    </row>
    <row r="82" spans="1:23">
      <c r="A82" t="s">
        <v>23</v>
      </c>
      <c r="B82" t="s">
        <v>24</v>
      </c>
      <c r="C82" t="s">
        <v>25</v>
      </c>
      <c r="D82" t="s">
        <v>26</v>
      </c>
      <c r="E82" t="s">
        <v>336</v>
      </c>
      <c r="F82" t="s">
        <v>28</v>
      </c>
      <c r="G82" t="s">
        <v>337</v>
      </c>
      <c r="H82" s="1">
        <v>42181</v>
      </c>
      <c r="I82" s="1">
        <v>44910.56835798712</v>
      </c>
      <c r="J82" t="s">
        <v>155</v>
      </c>
      <c r="K82" t="s">
        <v>143</v>
      </c>
      <c r="L82" s="1">
        <v>42185</v>
      </c>
      <c r="M82" t="s">
        <v>32</v>
      </c>
      <c r="N82" t="s">
        <v>123</v>
      </c>
      <c r="S82" t="b">
        <v>1</v>
      </c>
      <c r="U82" s="2">
        <f>HYPERLINK("https://sbirkapp.gov.cz/detail/SPPNQLJH25RVFR4S", "https://sbirkapp.gov.cz/detail/SPPNQLJH25RVFR4S")</f>
        <v>0</v>
      </c>
      <c r="V82" t="s">
        <v>338</v>
      </c>
      <c r="W82">
        <v>3</v>
      </c>
    </row>
    <row r="83" spans="1:23">
      <c r="A83" t="s">
        <v>23</v>
      </c>
      <c r="B83" t="s">
        <v>24</v>
      </c>
      <c r="C83" t="s">
        <v>25</v>
      </c>
      <c r="D83" t="s">
        <v>26</v>
      </c>
      <c r="E83" t="s">
        <v>339</v>
      </c>
      <c r="F83" t="s">
        <v>28</v>
      </c>
      <c r="G83" t="s">
        <v>340</v>
      </c>
      <c r="H83" s="1">
        <v>44908</v>
      </c>
      <c r="I83" s="1">
        <v>44909.46431293573</v>
      </c>
      <c r="J83" t="s">
        <v>341</v>
      </c>
      <c r="K83" t="s">
        <v>31</v>
      </c>
      <c r="M83" t="s">
        <v>32</v>
      </c>
      <c r="N83" t="s">
        <v>123</v>
      </c>
      <c r="S83" t="b">
        <v>1</v>
      </c>
      <c r="U83" s="2">
        <f>HYPERLINK("https://sbirkapp.gov.cz/detail/SPPTQUC2CT4W4EGW", "https://sbirkapp.gov.cz/detail/SPPTQUC2CT4W4EGW")</f>
        <v>0</v>
      </c>
      <c r="V83" t="s">
        <v>342</v>
      </c>
      <c r="W83">
        <v>1</v>
      </c>
    </row>
    <row r="84" spans="1:23">
      <c r="A84" t="s">
        <v>23</v>
      </c>
      <c r="B84" t="s">
        <v>24</v>
      </c>
      <c r="C84" t="s">
        <v>25</v>
      </c>
      <c r="D84" t="s">
        <v>26</v>
      </c>
      <c r="E84" t="s">
        <v>343</v>
      </c>
      <c r="F84" t="s">
        <v>28</v>
      </c>
      <c r="G84" t="s">
        <v>344</v>
      </c>
      <c r="H84" s="1">
        <v>44840</v>
      </c>
      <c r="I84" s="1">
        <v>44845.44710683532</v>
      </c>
      <c r="J84" t="s">
        <v>345</v>
      </c>
      <c r="K84" t="s">
        <v>31</v>
      </c>
      <c r="M84" t="s">
        <v>32</v>
      </c>
      <c r="N84" t="s">
        <v>123</v>
      </c>
      <c r="S84" t="b">
        <v>1</v>
      </c>
      <c r="U84" s="2">
        <f>HYPERLINK("https://sbirkapp.gov.cz/detail/SPPYZZWB3DNOI2T4", "https://sbirkapp.gov.cz/detail/SPPYZZWB3DNOI2T4")</f>
        <v>0</v>
      </c>
      <c r="V84" t="s">
        <v>346</v>
      </c>
      <c r="W84">
        <v>1</v>
      </c>
    </row>
    <row r="85" spans="1:23">
      <c r="A85" t="s">
        <v>23</v>
      </c>
      <c r="B85" t="s">
        <v>24</v>
      </c>
      <c r="C85" t="s">
        <v>25</v>
      </c>
      <c r="D85" t="s">
        <v>26</v>
      </c>
      <c r="E85" t="s">
        <v>347</v>
      </c>
      <c r="F85" t="s">
        <v>28</v>
      </c>
      <c r="G85" t="s">
        <v>348</v>
      </c>
      <c r="H85" s="1">
        <v>44840</v>
      </c>
      <c r="I85" s="1">
        <v>44845.44291183543</v>
      </c>
      <c r="J85" t="s">
        <v>345</v>
      </c>
      <c r="K85" t="s">
        <v>31</v>
      </c>
      <c r="M85" t="s">
        <v>32</v>
      </c>
      <c r="N85" t="s">
        <v>123</v>
      </c>
      <c r="S85" t="b">
        <v>1</v>
      </c>
      <c r="U85" s="2">
        <f>HYPERLINK("https://sbirkapp.gov.cz/detail/SPP22RWERTQBYNA2", "https://sbirkapp.gov.cz/detail/SPP22RWERTQBYNA2")</f>
        <v>0</v>
      </c>
      <c r="V85" t="s">
        <v>349</v>
      </c>
      <c r="W85">
        <v>1</v>
      </c>
    </row>
    <row r="86" spans="1:23">
      <c r="A86" t="s">
        <v>23</v>
      </c>
      <c r="B86" t="s">
        <v>24</v>
      </c>
      <c r="C86" t="s">
        <v>25</v>
      </c>
      <c r="D86" t="s">
        <v>26</v>
      </c>
      <c r="E86" t="s">
        <v>350</v>
      </c>
      <c r="F86" t="s">
        <v>28</v>
      </c>
      <c r="G86" t="s">
        <v>351</v>
      </c>
      <c r="H86" s="1">
        <v>44823</v>
      </c>
      <c r="I86" s="1">
        <v>44838.39034427003</v>
      </c>
      <c r="J86" t="s">
        <v>352</v>
      </c>
      <c r="K86" t="s">
        <v>31</v>
      </c>
      <c r="M86" t="s">
        <v>32</v>
      </c>
      <c r="N86" t="s">
        <v>123</v>
      </c>
      <c r="S86" t="b">
        <v>1</v>
      </c>
      <c r="U86" s="2">
        <f>HYPERLINK("https://sbirkapp.gov.cz/detail/SPP57ASIFYGTCZEM", "https://sbirkapp.gov.cz/detail/SPP57ASIFYGTCZEM")</f>
        <v>0</v>
      </c>
      <c r="V86" t="s">
        <v>353</v>
      </c>
      <c r="W86">
        <v>1</v>
      </c>
    </row>
    <row r="87" spans="1:23">
      <c r="A87" t="s">
        <v>23</v>
      </c>
      <c r="B87" t="s">
        <v>24</v>
      </c>
      <c r="C87" t="s">
        <v>25</v>
      </c>
      <c r="D87" t="s">
        <v>26</v>
      </c>
      <c r="E87" t="s">
        <v>354</v>
      </c>
      <c r="F87" t="s">
        <v>28</v>
      </c>
      <c r="G87" t="s">
        <v>355</v>
      </c>
      <c r="H87" s="1">
        <v>44813</v>
      </c>
      <c r="I87" s="1">
        <v>44823.38838890641</v>
      </c>
      <c r="J87" t="s">
        <v>356</v>
      </c>
      <c r="K87" t="s">
        <v>31</v>
      </c>
      <c r="M87" t="s">
        <v>32</v>
      </c>
      <c r="N87" t="s">
        <v>123</v>
      </c>
      <c r="S87" t="b">
        <v>1</v>
      </c>
      <c r="U87" s="2">
        <f>HYPERLINK("https://sbirkapp.gov.cz/detail/SPPO2WVZ3Q6FCTTO", "https://sbirkapp.gov.cz/detail/SPPO2WVZ3Q6FCTTO")</f>
        <v>0</v>
      </c>
      <c r="V87" t="s">
        <v>357</v>
      </c>
      <c r="W87">
        <v>1</v>
      </c>
    </row>
    <row r="88" spans="1:23">
      <c r="A88" t="s">
        <v>23</v>
      </c>
      <c r="B88" t="s">
        <v>24</v>
      </c>
      <c r="C88" t="s">
        <v>25</v>
      </c>
      <c r="D88" t="s">
        <v>26</v>
      </c>
      <c r="E88" t="s">
        <v>358</v>
      </c>
      <c r="F88" t="s">
        <v>28</v>
      </c>
      <c r="G88" t="s">
        <v>359</v>
      </c>
      <c r="H88" s="1">
        <v>44726</v>
      </c>
      <c r="I88" s="1">
        <v>44732.33231663998</v>
      </c>
      <c r="J88" t="s">
        <v>360</v>
      </c>
      <c r="K88" t="s">
        <v>31</v>
      </c>
      <c r="M88" t="s">
        <v>32</v>
      </c>
      <c r="N88" t="s">
        <v>123</v>
      </c>
      <c r="S88" t="b">
        <v>1</v>
      </c>
      <c r="U88" s="2">
        <f>HYPERLINK("https://sbirkapp.gov.cz/detail/SPP3OT5PTSRVOHCK", "https://sbirkapp.gov.cz/detail/SPP3OT5PTSRVOHCK")</f>
        <v>0</v>
      </c>
      <c r="V88" t="s">
        <v>361</v>
      </c>
      <c r="W88">
        <v>2</v>
      </c>
    </row>
    <row r="89" spans="1:23">
      <c r="A89" t="s">
        <v>23</v>
      </c>
      <c r="B89" t="s">
        <v>24</v>
      </c>
      <c r="C89" t="s">
        <v>25</v>
      </c>
      <c r="D89" t="s">
        <v>26</v>
      </c>
      <c r="E89" t="s">
        <v>362</v>
      </c>
      <c r="F89" t="s">
        <v>28</v>
      </c>
      <c r="G89" t="s">
        <v>363</v>
      </c>
      <c r="H89" s="1">
        <v>44720</v>
      </c>
      <c r="I89" s="1">
        <v>44725.54933916424</v>
      </c>
      <c r="J89" t="s">
        <v>364</v>
      </c>
      <c r="K89" t="s">
        <v>31</v>
      </c>
      <c r="M89" t="s">
        <v>32</v>
      </c>
      <c r="N89" t="s">
        <v>123</v>
      </c>
      <c r="S89" t="b">
        <v>1</v>
      </c>
      <c r="U89" s="2">
        <f>HYPERLINK("https://sbirkapp.gov.cz/detail/SPPWCCXXUQEIMMCY", "https://sbirkapp.gov.cz/detail/SPPWCCXXUQEIMMCY")</f>
        <v>0</v>
      </c>
      <c r="V89" t="s">
        <v>365</v>
      </c>
      <c r="W89">
        <v>2</v>
      </c>
    </row>
    <row r="90" spans="1:23">
      <c r="A90" t="s">
        <v>23</v>
      </c>
      <c r="B90" t="s">
        <v>24</v>
      </c>
      <c r="C90" t="s">
        <v>25</v>
      </c>
      <c r="D90" t="s">
        <v>26</v>
      </c>
      <c r="E90" t="s">
        <v>366</v>
      </c>
      <c r="F90" t="s">
        <v>28</v>
      </c>
      <c r="G90" t="s">
        <v>367</v>
      </c>
      <c r="H90" s="1">
        <v>44684</v>
      </c>
      <c r="I90" s="1">
        <v>44690.39517170964</v>
      </c>
      <c r="J90" t="s">
        <v>368</v>
      </c>
      <c r="K90" t="s">
        <v>31</v>
      </c>
      <c r="M90" t="s">
        <v>32</v>
      </c>
      <c r="N90" t="s">
        <v>123</v>
      </c>
      <c r="S90" t="b">
        <v>1</v>
      </c>
      <c r="U90" s="2">
        <f>HYPERLINK("https://sbirkapp.gov.cz/detail/SPPOSZPLML2EYRME", "https://sbirkapp.gov.cz/detail/SPPOSZPLML2EYRME")</f>
        <v>0</v>
      </c>
      <c r="V90" t="s">
        <v>369</v>
      </c>
      <c r="W90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2026-07-09T16:01:20Z</dcterms:created>
  <dcterms:modified xsi:type="dcterms:W3CDTF">2026-07-09T16:01:20Z</dcterms:modified>
</cp:coreProperties>
</file>