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<sst xmlns="http://schemas.openxmlformats.org/spreadsheetml/2006/main" count="618" uniqueCount="290">
  <si>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</si>
  <si>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</si>
  <si>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</si>
  <si>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</si>
  <si>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</si>
  <si>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</si>
  <si>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</si>
  <si>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</si>
  <si>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</si>
  <si>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</si>
  <si>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</si>
  <si>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</si>
  <si>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</si>
  <si>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</si>
  <si>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</si>
  <si>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</si>
  <si>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</si>
  <si>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</si>
  <si>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</si>
  <si>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</si>
  <si>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</si>
  <si>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</si>
  <si>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</si>
  <si>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Město Ústí nad Orlicí</t>
  </si>
  <si>
    <t>00279676</t>
  </si>
  <si>
    <t>bxcbwmg</t>
  </si>
  <si>
    <t>Pardubický kraj</t>
  </si>
  <si>
    <t>9/2025</t>
  </si>
  <si>
    <t>Obecně závazná vyhláška</t>
  </si>
  <si>
    <t>OZV, kterou se zrušuje OZV č. 3/1994 o povinném hubení obtížných hlodavců (potkanů, krys a myší) na území města Ústí nad Orlicí</t>
  </si>
  <si>
    <t>2026-01-01</t>
  </si>
  <si>
    <t>Běžný</t>
  </si>
  <si>
    <t>zrušovací</t>
  </si>
  <si>
    <t>ústavní zákon č. 1/1993 Sb., Ústava České republiky - čl. 104 odst. 3 - zrušovací OZV</t>
  </si>
  <si>
    <t>3/1994: OZV č. 3/1994 o povinném hubení obtížných hlodavců (potkanů, krys a myší) na území města Ústí nad Orlicí</t>
  </si>
  <si>
    <t>1619743161</t>
  </si>
  <si>
    <t>8/2025</t>
  </si>
  <si>
    <t>OZV, kterou se mění OZV č. 4/2011 o zabezpečení místních záležitostí veřejného pořádku, kterou se vymezují veřejná prostranství, na nichž se zakazuje žebrání</t>
  </si>
  <si>
    <t>veřejný pořádek - žebrání</t>
  </si>
  <si>
    <t>zákon č. 128/2000 Sb., o obcích - § 10 písm. a) - žebrání</t>
  </si>
  <si>
    <t>4/2011: OZV č. 4/2011 o zabezpečení místních záležitostí veřejného pořádku, kterou se vymezují veřejná prostranství, na nichž se zakazuje žebrání</t>
  </si>
  <si>
    <t>1619549011</t>
  </si>
  <si>
    <t>7/2025</t>
  </si>
  <si>
    <t>Nařízení</t>
  </si>
  <si>
    <t>Nařízení, kterým se vydává tržní řád</t>
  </si>
  <si>
    <t>regulace prodeje zboží a nabízení služeb - tržní řád; regulace podomního a pochůzkového prodeje a nabízení služeb</t>
  </si>
  <si>
    <t xml:space="preserve">zákon č. 455/1991 Sb., živnostenský zákon - § 18 odst. 1 ; zákon č. 455/1991 Sb., živnostenský zákon - § 18 odst. 4 </t>
  </si>
  <si>
    <t>2/2022: kterým se vydává tržní řád</t>
  </si>
  <si>
    <t>1616730100</t>
  </si>
  <si>
    <t>6/2025</t>
  </si>
  <si>
    <t>Nařízení, kterým se vymezují úseky místních komunikací - chodníků, na kterých se nezajišťuje sjízdnost a schůdnost odstraňováním sněhu a náledí v zimním období roku 2025/2026 pro územní obvod obce Ústí nad Orlicí</t>
  </si>
  <si>
    <t>2025-10-30</t>
  </si>
  <si>
    <t>pozemní komunikace - vyznačení neudržovaných úseků</t>
  </si>
  <si>
    <t xml:space="preserve">zákon č. 13/1997 Sb., o pozemních komunikacích - § 27 odst. 5 </t>
  </si>
  <si>
    <t>1592056605</t>
  </si>
  <si>
    <t>5/2025</t>
  </si>
  <si>
    <t>OZV o místním poplatku za obecní systém odpadového hospodářství</t>
  </si>
  <si>
    <t>místní poplatek za obecní systém odpadového hospodářství</t>
  </si>
  <si>
    <t>zákon č. 565/1990 Sb., o místních poplatcích - § 14 - za obecní systém odpadového hospodářství</t>
  </si>
  <si>
    <t>3/2024: OZV o místním poplatku za obecní systém odpadového hospodářství</t>
  </si>
  <si>
    <t>1583330170</t>
  </si>
  <si>
    <t>4/2025</t>
  </si>
  <si>
    <t>OZV o stanovení obecního systému odpadového hospodářství na území města Ústí nad Orlicí</t>
  </si>
  <si>
    <t>2026-01-01; 2027-01-01</t>
  </si>
  <si>
    <t>systém odpadového hospodářství</t>
  </si>
  <si>
    <t>zákon č. 541/2020 Sb., o odpadech - § 59 odst. 4</t>
  </si>
  <si>
    <t>2/2021: OZV č. 2/2021 o stanovení obecního systému odpadového hospodářství na území města Ústí nad Orlicí</t>
  </si>
  <si>
    <t>1581206479</t>
  </si>
  <si>
    <t>3/2025</t>
  </si>
  <si>
    <t xml:space="preserve">Nařízení o záměru zadat zpracování lesních hospodářských osnov </t>
  </si>
  <si>
    <t>2025-06-14</t>
  </si>
  <si>
    <t>lesní hospodářské osnovy</t>
  </si>
  <si>
    <t>zákon č. 289/1995 Sb., lesní zákon - § 25 odst. 2</t>
  </si>
  <si>
    <t>1532181000</t>
  </si>
  <si>
    <t>2/2025</t>
  </si>
  <si>
    <t>OZV, kterou se stanoví školské obvody mateřských škol zřízených městem Ústí nad Orlicí</t>
  </si>
  <si>
    <t>2025-03-01</t>
  </si>
  <si>
    <t>školské obvody - mateřské školy</t>
  </si>
  <si>
    <t>zákon č. 561/2004 Sb., školský zákon - § 179 odst. 3 a § 178 odst. 2 písm. b)</t>
  </si>
  <si>
    <t>4/2016: OZV č. 4/2016, kterou se stanoví školské obvody mateřských škol zřízených městem Ústí nad Orlicí</t>
  </si>
  <si>
    <t>1474838849</t>
  </si>
  <si>
    <t>1/2025</t>
  </si>
  <si>
    <t>OZV, kterou se stanoví školské obvody základních škol zřízených městem Ústí nad Orlicí</t>
  </si>
  <si>
    <t>školské obvody - základní školy</t>
  </si>
  <si>
    <t>zákon č. 561/2004 Sb., školský zákon - § 178 odst. 2 písm. b)</t>
  </si>
  <si>
    <t>7/2005: OZV č. 7/2005 o stanovení spádových obvodů základních škol zřizovaných městem Ústí nad Orlicí</t>
  </si>
  <si>
    <t>1474827275</t>
  </si>
  <si>
    <t>3/2024</t>
  </si>
  <si>
    <t>2025-01-01</t>
  </si>
  <si>
    <t>8/2023: OZV o místním poplatku za obecní systém odpadového hospodářství</t>
  </si>
  <si>
    <t>5/2025: OZV o místním poplatku za obecní systém odpadového hospodářství</t>
  </si>
  <si>
    <t>1450797032</t>
  </si>
  <si>
    <t>2/2024</t>
  </si>
  <si>
    <t>Nařízení, kterým se vymezují úseky místních komunikací - chodníků, na kterých se nezajišťuje sjízdnost a schůdnost odstraňováním sněhu a náledí v zimním období roku 2024/2025 pro územní obvod obce Ústí nad Orlicí</t>
  </si>
  <si>
    <t>2024-10-30</t>
  </si>
  <si>
    <t>1425715572</t>
  </si>
  <si>
    <t>1/2024</t>
  </si>
  <si>
    <t>OZV o stanovení koeficientu pro výpočet daně z nemovitostí u stavebních pozemků, u zdanitelných staveb a zdanitelných jednotek v jednotlivých částech města Ústí nad Orlicí</t>
  </si>
  <si>
    <t>daň z nemovitých věcí - koeficient u pozemků; daň z nemovitých věcí - koeficient u staveb a jednotek; daň z nemovitých věcí - místní koeficient; daň z nemovitých věcí - místní koeficient</t>
  </si>
  <si>
    <t>zákon č. 338/1992 Sb., o dani z nemovitých věcí - § 6 odst. 4; zákon č. 338/1992 Sb., o dani z nemovitých věcí - § 11 odst. 5; zákon č. 338/1992 Sb., o dani z nemovitých věcí - § 12 odst. 1 písm. a) bod 2; zákon č. 338/1992 Sb., o dani z nemovitých věcí - § 12 odst. 1 písm. a) bod 4</t>
  </si>
  <si>
    <t>5/2023: OZV o stanovení koeficientu pro výpočet daně z nemovitostí u stavebních pozemků, u zdanitelných staveb a zdanitelných jednotek v jednotlivých částech města Ústí nad Orlicí</t>
  </si>
  <si>
    <t>1410610294</t>
  </si>
  <si>
    <t>8/2023</t>
  </si>
  <si>
    <t>2024-01-01</t>
  </si>
  <si>
    <t>3/2021: o místním poplatku za obecní systém odpadového hospodářství; 1/2022: kterou se mění obecně závazná vyhláška města Ústí nad Orlicí č. 3/2021 o místním poplatku za obecní systém odpadového hospodářství</t>
  </si>
  <si>
    <t>1284470187</t>
  </si>
  <si>
    <t>7/2023</t>
  </si>
  <si>
    <t>Nařízení o placeném stání na místních komunikacích</t>
  </si>
  <si>
    <t>2023-12-01</t>
  </si>
  <si>
    <t xml:space="preserve">pozemní komunikace - zpoplatnění stání a odstavení </t>
  </si>
  <si>
    <t xml:space="preserve">zákon č. 13/1997 Sb., o pozemních komunikacích - § 23 odst. 1 </t>
  </si>
  <si>
    <t>1/2021: Nařízení č. 1/2021 o placeném stání na místních komunikacích</t>
  </si>
  <si>
    <t>1271205148</t>
  </si>
  <si>
    <t>6/2023</t>
  </si>
  <si>
    <t>Nařízení, kterým se vymezují úseky místních komunikací - chodníků, na kterých se nezajišťuje sjízdnost a schůdnost odstraňováním sněhu a náledí v zimním období roku 2023/2024 pro územní obvod obce Ústí nad Orlicí</t>
  </si>
  <si>
    <t>2023-11-08</t>
  </si>
  <si>
    <t>1259014864</t>
  </si>
  <si>
    <t>5/2023</t>
  </si>
  <si>
    <t>daň z nemovitých věcí - koeficient u pozemků; daň z nemovitých věcí - koeficient u staveb a jednotek; daň z nemovitých věcí - koeficient u staveb a jednotek</t>
  </si>
  <si>
    <t xml:space="preserve">zákon č. 338/1992 Sb., o dani z nemovitých věcí - § 6 odst. 4 písm. b); zákon č. 338/1992 Sb., o dani z nemovitých věcí - § 11 odst. 3 písm. a)  ; zákon č. 338/1992 Sb., o dani z nemovitých věcí - § 11 odst. 3 písm. b)  </t>
  </si>
  <si>
    <t>2/2019: OZV č. 2/2019 o stanovení koeficientu pro výpočet daně z nemovitostí u stavebních pozemků, u zdanitelných staveb a zdanitelných jednotek v jednotlivých částech města Ústí nad Orlicí a o stanovení místního koeficientu pro výpočet daně z nemovitostí</t>
  </si>
  <si>
    <t>1/2024: OZV o stanovení koeficientu pro výpočet daně z nemovitostí u stavebních pozemků, u zdanitelných staveb a zdanitelných jednotek v jednotlivých částech města Ústí nad Orlicí</t>
  </si>
  <si>
    <t>1242199687</t>
  </si>
  <si>
    <t>4/2023</t>
  </si>
  <si>
    <t>OZV o místním poplatku za užívání veřejného prostranství</t>
  </si>
  <si>
    <t>místní poplatek za užívání veřejného prostranství</t>
  </si>
  <si>
    <t>zákon č. 565/1990 Sb., o místních poplatcích - § 14 - za užívání veřejného prostranství</t>
  </si>
  <si>
    <t>1/2020: OZV č. 1/2020 o místním poplatku za užívání veřejného prostranství</t>
  </si>
  <si>
    <t>1242199765</t>
  </si>
  <si>
    <t>3/2023</t>
  </si>
  <si>
    <t>OZV o místním poplatku ze psů</t>
  </si>
  <si>
    <t>místní poplatek ze psů</t>
  </si>
  <si>
    <t>zákon č. 565/1990 Sb., o místních poplatcích - § 14 - ze psů</t>
  </si>
  <si>
    <t>4/2019: OZV č. 4/2019 o místním poplatku ze psů</t>
  </si>
  <si>
    <t>1242199597</t>
  </si>
  <si>
    <t>03/2015</t>
  </si>
  <si>
    <t>Nařízení č. 03/2015, kterým se stanoví rozsah, způsob a lhůty odstraňování závad ve schůdnosti chodníků, místních komunikací a průjezdních úseků silnic</t>
  </si>
  <si>
    <t>2015-11-01</t>
  </si>
  <si>
    <t>Dle přechodného ustanovení</t>
  </si>
  <si>
    <t>pozemní komunikace - odstranění závad ve schůdnosti</t>
  </si>
  <si>
    <t xml:space="preserve">zákon č. 13/1997 Sb., o pozemních komunikacích - § 27 odst. 7 </t>
  </si>
  <si>
    <t>1238571169</t>
  </si>
  <si>
    <t>01/2014</t>
  </si>
  <si>
    <t>Nařízení č. 1/2014 o stanovení maximální ceny za nucený odtah vozidel a za služby parkovišť spojené se střežením těchto vozidel na území města Ústí nad Orlicí</t>
  </si>
  <si>
    <t>2014-06-01</t>
  </si>
  <si>
    <t>regulace cen - stanovení maximálních cen, pokud nejsou stanoveny ministerstvem</t>
  </si>
  <si>
    <t>zákon č. 265/1991 Sb., o působnosti orgánů České republiky v oblasti cen - § 4a odst. 1 písm. a)</t>
  </si>
  <si>
    <t>Vyřazeno</t>
  </si>
  <si>
    <t>-</t>
  </si>
  <si>
    <t>1238571147</t>
  </si>
  <si>
    <t>01/2017</t>
  </si>
  <si>
    <t>Nařízení č. 1/2017, kterým se stanovují maximální ceny dopravy osob městskou autobusovou dopravou</t>
  </si>
  <si>
    <t>2017-09-01</t>
  </si>
  <si>
    <t>1238538558</t>
  </si>
  <si>
    <t>2/2023</t>
  </si>
  <si>
    <t>Nařízení č. 2/2023 o záměru zadat zpracování lesních hospodářských osnov</t>
  </si>
  <si>
    <t>2023-06-20</t>
  </si>
  <si>
    <t>1196444495</t>
  </si>
  <si>
    <t>1/2023</t>
  </si>
  <si>
    <t>OZV, kterou se zrušuje OZV města Ústí nad Orlicí č. 2/2016 o zákazu konzumace alkoholických nápojů na veřejných prostranstvích</t>
  </si>
  <si>
    <t>2023-06-01</t>
  </si>
  <si>
    <t>2/2016: OZV č. 2/2016 o zákazu konzumace alkoholických nápojů na veřejných prostranstvích</t>
  </si>
  <si>
    <t>1181100491</t>
  </si>
  <si>
    <t>1/2021</t>
  </si>
  <si>
    <t>Nařízení č. 1/2021 o placeném stání na místních komunikacích</t>
  </si>
  <si>
    <t>2021-10-01</t>
  </si>
  <si>
    <t>7/2023: Nařízení o placeném stání na místních komunikacích; 7/2023: Nařízení o placeném stání na místních komunikacích; 7/2023: Nařízení o placeném stání na místních komunikacích</t>
  </si>
  <si>
    <t>1174688201</t>
  </si>
  <si>
    <t>6/2005</t>
  </si>
  <si>
    <t>OZV č. 6/2005 o stanovení podmínek pro pořádání, průběh a ukončení veřejnosti přístupných tanečních zábav, diskoték a jiných kulturních podniků k zajištění veřejného pořádku</t>
  </si>
  <si>
    <t>2005-06-01</t>
  </si>
  <si>
    <t>veřejný pořádek - podmínky pro pořádání veřejně přístupných akcí</t>
  </si>
  <si>
    <t>zákon č. 128/2000 Sb., o obcích - § 10 písm. b) - podmínky pro pořádání veřejně přístupných akcí</t>
  </si>
  <si>
    <t>1166844479</t>
  </si>
  <si>
    <t>3/1994</t>
  </si>
  <si>
    <t>OZV č. 3/1994 o povinném hubení obtížných hlodavců (potkanů, krys a myší) na území města Ústí nad Orlicí</t>
  </si>
  <si>
    <t>1994-09-22</t>
  </si>
  <si>
    <t>dezinsekce a deratizace</t>
  </si>
  <si>
    <t>zákon č. 258/2000 Sb., o ochraně veřejného zdraví a o změně některých souvisejících zákonů - § 96</t>
  </si>
  <si>
    <t>9/2025: OZV, kterou se zrušuje OZV č. 3/1994 o povinném hubení obtížných hlodavců (potkanů, krys a myší) na území města Ústí nad Orlicí</t>
  </si>
  <si>
    <t>1166844562</t>
  </si>
  <si>
    <t>2/2016</t>
  </si>
  <si>
    <t>OZV č. 2/2016 o zákazu konzumace alkoholických nápojů na veřejných prostranstvích</t>
  </si>
  <si>
    <t>2016-08-01</t>
  </si>
  <si>
    <t>veřejný pořádek - konzumace alkoholu</t>
  </si>
  <si>
    <t>zákon č. 128/2000 Sb., o obcích - § 10 písm. a) - konzumace alkoholu</t>
  </si>
  <si>
    <t>1/2023: OZV, kterou se zrušuje OZV města Ústí nad Orlicí č. 2/2016 o zákazu konzumace alkoholických nápojů na veřejných prostranstvích; 1/2023: OZV, kterou se zrušuje OZV města Ústí nad Orlicí č. 2/2016 o zákazu konzumace alkoholických nápojů na veřejných prostranstvích</t>
  </si>
  <si>
    <t>1166359509</t>
  </si>
  <si>
    <t>4/2014</t>
  </si>
  <si>
    <t>OZV č. 4/2014, kterou se stanoví zákaz provozování loterií a jiných podobných her na celém území města Ústí nad Orlicí</t>
  </si>
  <si>
    <t>2015-01-01</t>
  </si>
  <si>
    <t>hazardní hry</t>
  </si>
  <si>
    <t xml:space="preserve">zákon č. 186/2016 Sb., o hazardních hrách - § 12 </t>
  </si>
  <si>
    <t>1166359510</t>
  </si>
  <si>
    <t>4/2011</t>
  </si>
  <si>
    <t>OZV č. 4/2011 o zabezpečení místních záležitostí veřejného pořádku, kterou se vymezují veřejná prostranství, na nichž se zakazuje žebrání</t>
  </si>
  <si>
    <t>2011-10-07</t>
  </si>
  <si>
    <t>8/2025: OZV, kterou se mění OZV č. 4/2011 o zabezpečení místních záležitostí veřejného pořádku, kterou se vymezují veřejná prostranství, na nichž se zakazuje žebrání</t>
  </si>
  <si>
    <t>1166359512</t>
  </si>
  <si>
    <t>3/2007</t>
  </si>
  <si>
    <t>OZV č. 3/2007 o stanovení podmínek požární bezpečnosti při akcích, kterých se zúčastňuje větší počet osob</t>
  </si>
  <si>
    <t>2008-01-01</t>
  </si>
  <si>
    <t>požární ochrana - podmínky při akcích</t>
  </si>
  <si>
    <t>zákon č. 133/1985 Sb., o požární ochraně - § 29 odst. 1 písm. o) bod 2</t>
  </si>
  <si>
    <t>1166359567</t>
  </si>
  <si>
    <t>7/2005</t>
  </si>
  <si>
    <t>OZV č. 7/2005 o stanovení spádových obvodů základních škol zřizovaných městem Ústí nad Orlicí</t>
  </si>
  <si>
    <t>2005-08-01</t>
  </si>
  <si>
    <t>1/2025: OZV, kterou se stanoví školské obvody základních škol zřízených městem Ústí nad Orlicí</t>
  </si>
  <si>
    <t>1166359514</t>
  </si>
  <si>
    <t>2/2017</t>
  </si>
  <si>
    <t>OZV č. 2/2017, kterou se mění OZV č. 3/2016 o nočním klidu</t>
  </si>
  <si>
    <t>2017-08-01</t>
  </si>
  <si>
    <t>noční klid</t>
  </si>
  <si>
    <t>zákon č. 251/2016 Sb., o některých přestupcích - § 5 odst. 7</t>
  </si>
  <si>
    <t>3/2016: OZV č. 3/2016 o nočním klidu</t>
  </si>
  <si>
    <t>1160330764</t>
  </si>
  <si>
    <t>4/2008</t>
  </si>
  <si>
    <t>OZV č. 4/2008, kterou se mění OZV č. 7/1999 o zřízení městské policie</t>
  </si>
  <si>
    <t>2009-01-01</t>
  </si>
  <si>
    <t>obecní policie</t>
  </si>
  <si>
    <t xml:space="preserve">zákon č. 553/1991 Sb., o obecní policii - § 1 odst. 1 </t>
  </si>
  <si>
    <t>7/1999: OZV č. 7/1999 o zřízení městské policie</t>
  </si>
  <si>
    <t>1160330631</t>
  </si>
  <si>
    <t>2/2019</t>
  </si>
  <si>
    <t>OZV č. 2/2019 o stanovení koeficientu pro výpočet daně z nemovitostí u stavebních pozemků, u zdanitelných staveb a zdanitelných jednotek v jednotlivých částech města Ústí nad Orlicí a o stanovení místního koeficientu pro výpočet daně z nemovitostí</t>
  </si>
  <si>
    <t>2020-01-01</t>
  </si>
  <si>
    <t>daň z nemovitých věcí - koeficient u pozemků; daň z nemovitých věcí - koeficient u staveb a jednotek; daň z nemovitých věcí - koeficient u staveb a jednotek; daň z nemovitých věcí - místní koeficient</t>
  </si>
  <si>
    <t>zákon č. 338/1992 Sb., o dani z nemovitých věcí - § 6 odst. 4 písm. b); zákon č. 338/1992 Sb., o dani z nemovitých věcí - § 11 odst. 3 písm. a)  ; zákon č. 338/1992 Sb., o dani z nemovitých věcí - § 11 odst. 3 písm. b)  ; zákon č. 338/1992 Sb., o dani z nemovitých věcí - § 12</t>
  </si>
  <si>
    <t>1159490211</t>
  </si>
  <si>
    <t>3/2016</t>
  </si>
  <si>
    <t>OZV č. 3/2016 o nočním klidu</t>
  </si>
  <si>
    <t>2016-12-31</t>
  </si>
  <si>
    <t>2/2017: OZV č. 2/2017, kterou se mění OZV č. 3/2016 o nočním klidu</t>
  </si>
  <si>
    <t>1159490214</t>
  </si>
  <si>
    <t>4/2016</t>
  </si>
  <si>
    <t>OZV č. 4/2016, kterou se stanoví školské obvody mateřských škol zřízených městem Ústí nad Orlicí</t>
  </si>
  <si>
    <t>2017-01-01</t>
  </si>
  <si>
    <t>2/2025: OZV, kterou se stanoví školské obvody mateřských škol zřízených městem Ústí nad Orlicí</t>
  </si>
  <si>
    <t>1159490221</t>
  </si>
  <si>
    <t>7/1999</t>
  </si>
  <si>
    <t>OZV č. 7/1999 o zřízení městské policie</t>
  </si>
  <si>
    <t>2000-01-01</t>
  </si>
  <si>
    <t>4/2008: OZV č. 4/2008, kterou se mění OZV č. 7/1999 o zřízení městské policie</t>
  </si>
  <si>
    <t>1159490232</t>
  </si>
  <si>
    <t>OZV č. 1/2021, kterou se mění OZV č. 1/2013 o pořádku a čistotě ve městě</t>
  </si>
  <si>
    <t>2021-03-01</t>
  </si>
  <si>
    <t>veřejný pořádek - chov a pohyb zvířat; veřejný pořádek - jiné</t>
  </si>
  <si>
    <t>zákon č. 128/2000 Sb., o obcích - § 10 písm. a)  - chov a pohyb zvířat; zákon č. 128/2000 Sb., o obcích - § 10 písm. c) - jiné</t>
  </si>
  <si>
    <t xml:space="preserve">1/2013: OZV č. 1/2013 o pořádku a čistotě ve městě </t>
  </si>
  <si>
    <t>1157731865</t>
  </si>
  <si>
    <t>1/2020</t>
  </si>
  <si>
    <t>OZV č. 1/2020 o místním poplatku za užívání veřejného prostranství</t>
  </si>
  <si>
    <t>2020-06-01</t>
  </si>
  <si>
    <t>4/2023: OZV o místním poplatku za užívání veřejného prostranství</t>
  </si>
  <si>
    <t>1157731631</t>
  </si>
  <si>
    <t>4/2019</t>
  </si>
  <si>
    <t>OZV č. 4/2019 o místním poplatku ze psů</t>
  </si>
  <si>
    <t>3/2023: OZV o místním poplatku ze psů</t>
  </si>
  <si>
    <t>1157731633</t>
  </si>
  <si>
    <t>2/2021</t>
  </si>
  <si>
    <t>OZV č. 2/2021 o stanovení obecního systému odpadového hospodářství na území města Ústí nad Orlicí</t>
  </si>
  <si>
    <t>2022-01-01</t>
  </si>
  <si>
    <t>4/2025: OZV o stanovení obecního systému odpadového hospodářství na území města Ústí nad Orlicí</t>
  </si>
  <si>
    <t>1157080817</t>
  </si>
  <si>
    <t>1/2013</t>
  </si>
  <si>
    <t xml:space="preserve">OZV č. 1/2013 o pořádku a čistotě ve městě </t>
  </si>
  <si>
    <t>2013-06-01</t>
  </si>
  <si>
    <t>1/2021: OZV č. 1/2021, kterou se mění OZV č. 1/2013 o pořádku a čistotě ve městě</t>
  </si>
  <si>
    <t>1157080904</t>
  </si>
  <si>
    <t>3/2022</t>
  </si>
  <si>
    <t>Nařízení, kterým se vymezují úseky místních komunikací - chodníků, na kterých se nezajišťuje sjízdnost a schůdnost odstraňováním sněhu a náledí v zimním období roku 2022/2023</t>
  </si>
  <si>
    <t>2022-11-01</t>
  </si>
  <si>
    <t>1097681029</t>
  </si>
  <si>
    <t>2/2022</t>
  </si>
  <si>
    <t>kterým se vydává tržní řád</t>
  </si>
  <si>
    <t>2022-06-06</t>
  </si>
  <si>
    <t>regulace prodeje zboží a nabízení služeb - tržní řád</t>
  </si>
  <si>
    <t xml:space="preserve">zákon č. 455/1991 Sb., živnostenský zákon - § 18 odst. 1 </t>
  </si>
  <si>
    <t>7/2025: Nařízení, kterým se vydává tržní řád; 7/2025: Nařízení, kterým se vydává tržní řád</t>
  </si>
  <si>
    <t>1040249686</t>
  </si>
  <si>
    <t>1/2022</t>
  </si>
  <si>
    <t>kterou se mění obecně závazná vyhláška města Ústí nad Orlicí č. 3/2021 o místním poplatku za obecní systém odpadového hospodářství</t>
  </si>
  <si>
    <t>2022-05-01</t>
  </si>
  <si>
    <t>3/2021: o místním poplatku za obecní systém odpadového hospodářství</t>
  </si>
  <si>
    <t>1026852009</t>
  </si>
  <si>
    <t>3/2021</t>
  </si>
  <si>
    <t>o místním poplatku za obecní systém odpadového hospodářství</t>
  </si>
  <si>
    <t>1/2022: kterou se mění obecně závazná vyhláška města Ústí nad Orlicí č. 3/2021 o místním poplatku za obecní systém odpadového hospodářství</t>
  </si>
  <si>
    <t>1026840149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</si>
</sst>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47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23.7109375" customWidth="1"/>
    <col min="2" max="2" width="10.7109375" customWidth="1"/>
    <col min="3" max="3" width="9.7109375" customWidth="1"/>
    <col min="4" max="4" width="17.7109375" customWidth="1"/>
    <col min="5" max="5" width="9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24.7109375" customWidth="1"/>
    <col min="11" max="11" width="28.7109375" customWidth="1"/>
    <col min="12" max="12" width="12.7109375" customWidth="1"/>
    <col min="13" max="13" width="70.7109375" customWidth="1"/>
    <col min="14" max="14" width="70.7109375" customWidth="1"/>
    <col min="15" max="15" width="70.7109375" customWidth="1"/>
    <col min="16" max="16" width="70.7109375" customWidth="1"/>
    <col min="17" max="17" width="70.7109375" customWidth="1"/>
    <col min="18" max="18" width="70.7109375" customWidth="1"/>
    <col min="19" max="19" width="10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45999</v>
      </c>
      <c r="I2" s="1">
        <v>46002.56680304256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HYPERLINK("https://sbirkapp.gov.cz/detail/SPPKRIXY7IFWLRCY", "https://sbirkapp.gov.cz/detail/SPPKRIXY7IFWLRCY")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45999</v>
      </c>
      <c r="I3" s="1">
        <v>46002.41586740607</v>
      </c>
      <c r="J3" t="s">
        <v>30</v>
      </c>
      <c r="K3" t="s">
        <v>31</v>
      </c>
      <c r="M3" t="s">
        <v>38</v>
      </c>
      <c r="N3" t="s">
        <v>39</v>
      </c>
      <c r="O3" t="s">
        <v>40</v>
      </c>
      <c r="S3" t="b">
        <v>1</v>
      </c>
      <c r="U3" s="2">
        <f>HYPERLINK("https://sbirkapp.gov.cz/detail/SPPWRT7H4C537XBI", "https://sbirkapp.gov.cz/detail/SPPWRT7H4C537XBI")</f>
        <v>0</v>
      </c>
      <c r="V3" t="s">
        <v>41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42</v>
      </c>
      <c r="F4" t="s">
        <v>43</v>
      </c>
      <c r="G4" t="s">
        <v>44</v>
      </c>
      <c r="H4" s="1">
        <v>45992</v>
      </c>
      <c r="I4" s="1">
        <v>45999.44546153717</v>
      </c>
      <c r="J4" t="s">
        <v>30</v>
      </c>
      <c r="K4" t="s">
        <v>31</v>
      </c>
      <c r="M4" t="s">
        <v>45</v>
      </c>
      <c r="N4" t="s">
        <v>46</v>
      </c>
      <c r="P4" t="s">
        <v>47</v>
      </c>
      <c r="S4" t="b">
        <v>1</v>
      </c>
      <c r="U4" s="2">
        <f>HYPERLINK("https://sbirkapp.gov.cz/detail/SPP47MC6LIZHHZFU", "https://sbirkapp.gov.cz/detail/SPP47MC6LIZHHZFU")</f>
        <v>0</v>
      </c>
      <c r="V4" t="s">
        <v>48</v>
      </c>
      <c r="W4">
        <v>2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49</v>
      </c>
      <c r="F5" t="s">
        <v>43</v>
      </c>
      <c r="G5" t="s">
        <v>50</v>
      </c>
      <c r="H5" s="1">
        <v>45943</v>
      </c>
      <c r="I5" s="1">
        <v>45945.45137115424</v>
      </c>
      <c r="J5" t="s">
        <v>51</v>
      </c>
      <c r="K5" t="s">
        <v>31</v>
      </c>
      <c r="M5" t="s">
        <v>52</v>
      </c>
      <c r="N5" t="s">
        <v>53</v>
      </c>
      <c r="S5" t="b">
        <v>0</v>
      </c>
      <c r="T5" s="1">
        <v>46113</v>
      </c>
      <c r="U5" s="2">
        <f>HYPERLINK("https://sbirkapp.gov.cz/detail/SPPS2UMJMTETWKOY", "https://sbirkapp.gov.cz/detail/SPPS2UMJMTETWKOY")</f>
        <v>0</v>
      </c>
      <c r="V5" t="s">
        <v>54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55</v>
      </c>
      <c r="F6" t="s">
        <v>28</v>
      </c>
      <c r="G6" t="s">
        <v>56</v>
      </c>
      <c r="H6" s="1">
        <v>45915</v>
      </c>
      <c r="I6" s="1">
        <v>45925.56668411444</v>
      </c>
      <c r="J6" t="s">
        <v>30</v>
      </c>
      <c r="K6" t="s">
        <v>31</v>
      </c>
      <c r="M6" t="s">
        <v>57</v>
      </c>
      <c r="N6" t="s">
        <v>58</v>
      </c>
      <c r="P6" t="s">
        <v>59</v>
      </c>
      <c r="S6" t="b">
        <v>1</v>
      </c>
      <c r="U6" s="2">
        <f>HYPERLINK("https://sbirkapp.gov.cz/detail/SPPX4N2D6EJR6CHG", "https://sbirkapp.gov.cz/detail/SPPX4N2D6EJR6CHG")</f>
        <v>0</v>
      </c>
      <c r="V6" t="s">
        <v>60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61</v>
      </c>
      <c r="F7" t="s">
        <v>28</v>
      </c>
      <c r="G7" t="s">
        <v>62</v>
      </c>
      <c r="H7" s="1">
        <v>45908</v>
      </c>
      <c r="I7" s="1">
        <v>45922.41648816635</v>
      </c>
      <c r="J7" t="s">
        <v>63</v>
      </c>
      <c r="K7" t="s">
        <v>31</v>
      </c>
      <c r="M7" t="s">
        <v>64</v>
      </c>
      <c r="N7" t="s">
        <v>65</v>
      </c>
      <c r="P7" t="s">
        <v>66</v>
      </c>
      <c r="S7" t="b">
        <v>1</v>
      </c>
      <c r="U7" s="2">
        <f>HYPERLINK("https://sbirkapp.gov.cz/detail/SPP2R7NXUA3MENLI", "https://sbirkapp.gov.cz/detail/SPP2R7NXUA3MENLI")</f>
        <v>0</v>
      </c>
      <c r="V7" t="s">
        <v>67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68</v>
      </c>
      <c r="F8" t="s">
        <v>43</v>
      </c>
      <c r="G8" t="s">
        <v>69</v>
      </c>
      <c r="H8" s="1">
        <v>45803</v>
      </c>
      <c r="I8" s="1">
        <v>45807.43851110537</v>
      </c>
      <c r="J8" t="s">
        <v>70</v>
      </c>
      <c r="K8" t="s">
        <v>31</v>
      </c>
      <c r="M8" t="s">
        <v>71</v>
      </c>
      <c r="N8" t="s">
        <v>72</v>
      </c>
      <c r="S8" t="b">
        <v>1</v>
      </c>
      <c r="U8" s="2">
        <f>HYPERLINK("https://sbirkapp.gov.cz/detail/SPPKEHXOQHSTSURW", "https://sbirkapp.gov.cz/detail/SPPKEHXOQHSTSURW")</f>
        <v>0</v>
      </c>
      <c r="V8" t="s">
        <v>73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74</v>
      </c>
      <c r="F9" t="s">
        <v>28</v>
      </c>
      <c r="G9" t="s">
        <v>75</v>
      </c>
      <c r="H9" s="1">
        <v>45684</v>
      </c>
      <c r="I9" s="1">
        <v>45692.40678192225</v>
      </c>
      <c r="J9" t="s">
        <v>76</v>
      </c>
      <c r="K9" t="s">
        <v>31</v>
      </c>
      <c r="M9" t="s">
        <v>77</v>
      </c>
      <c r="N9" t="s">
        <v>78</v>
      </c>
      <c r="P9" t="s">
        <v>79</v>
      </c>
      <c r="S9" t="b">
        <v>1</v>
      </c>
      <c r="U9" s="2">
        <f>HYPERLINK("https://sbirkapp.gov.cz/detail/SPP5S77O57QWCMXM", "https://sbirkapp.gov.cz/detail/SPP5S77O57QWCMXM")</f>
        <v>0</v>
      </c>
      <c r="V9" t="s">
        <v>80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81</v>
      </c>
      <c r="F10" t="s">
        <v>28</v>
      </c>
      <c r="G10" t="s">
        <v>82</v>
      </c>
      <c r="H10" s="1">
        <v>45684</v>
      </c>
      <c r="I10" s="1">
        <v>45692.39779299106</v>
      </c>
      <c r="J10" t="s">
        <v>76</v>
      </c>
      <c r="K10" t="s">
        <v>31</v>
      </c>
      <c r="M10" t="s">
        <v>83</v>
      </c>
      <c r="N10" t="s">
        <v>84</v>
      </c>
      <c r="P10" t="s">
        <v>85</v>
      </c>
      <c r="S10" t="b">
        <v>1</v>
      </c>
      <c r="U10" s="2">
        <f>HYPERLINK("https://sbirkapp.gov.cz/detail/SPPRBW5X3CDWVW2U", "https://sbirkapp.gov.cz/detail/SPPRBW5X3CDWVW2U")</f>
        <v>0</v>
      </c>
      <c r="V10" t="s">
        <v>86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87</v>
      </c>
      <c r="F11" t="s">
        <v>28</v>
      </c>
      <c r="G11" t="s">
        <v>56</v>
      </c>
      <c r="H11" s="1">
        <v>45635</v>
      </c>
      <c r="I11" s="1">
        <v>45636.60504010062</v>
      </c>
      <c r="J11" t="s">
        <v>88</v>
      </c>
      <c r="K11" t="s">
        <v>31</v>
      </c>
      <c r="M11" t="s">
        <v>57</v>
      </c>
      <c r="N11" t="s">
        <v>58</v>
      </c>
      <c r="P11" t="s">
        <v>89</v>
      </c>
      <c r="R11" t="s">
        <v>90</v>
      </c>
      <c r="S11" t="b">
        <v>0</v>
      </c>
      <c r="T11" s="1">
        <v>46023</v>
      </c>
      <c r="U11" s="2">
        <f>HYPERLINK("https://sbirkapp.gov.cz/detail/SPP7W2LUHQRY5Z22", "https://sbirkapp.gov.cz/detail/SPP7W2LUHQRY5Z22")</f>
        <v>0</v>
      </c>
      <c r="V11" t="s">
        <v>91</v>
      </c>
      <c r="W11">
        <v>1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92</v>
      </c>
      <c r="F12" t="s">
        <v>43</v>
      </c>
      <c r="G12" t="s">
        <v>93</v>
      </c>
      <c r="H12" s="1">
        <v>45579</v>
      </c>
      <c r="I12" s="1">
        <v>45580.4730417407</v>
      </c>
      <c r="J12" t="s">
        <v>94</v>
      </c>
      <c r="K12" t="s">
        <v>31</v>
      </c>
      <c r="M12" t="s">
        <v>52</v>
      </c>
      <c r="N12" t="s">
        <v>53</v>
      </c>
      <c r="S12" t="b">
        <v>0</v>
      </c>
      <c r="T12" s="1">
        <v>45748</v>
      </c>
      <c r="U12" s="2">
        <f>HYPERLINK("https://sbirkapp.gov.cz/detail/SPP3ADJOP6ELKVRK", "https://sbirkapp.gov.cz/detail/SPP3ADJOP6ELKVRK")</f>
        <v>0</v>
      </c>
      <c r="V12" t="s">
        <v>95</v>
      </c>
      <c r="W12">
        <v>1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96</v>
      </c>
      <c r="F13" t="s">
        <v>28</v>
      </c>
      <c r="G13" t="s">
        <v>97</v>
      </c>
      <c r="H13" s="1">
        <v>45544</v>
      </c>
      <c r="I13" s="1">
        <v>45546.56143634059</v>
      </c>
      <c r="J13" t="s">
        <v>88</v>
      </c>
      <c r="K13" t="s">
        <v>31</v>
      </c>
      <c r="M13" t="s">
        <v>98</v>
      </c>
      <c r="N13" t="s">
        <v>99</v>
      </c>
      <c r="P13" t="s">
        <v>100</v>
      </c>
      <c r="S13" t="b">
        <v>1</v>
      </c>
      <c r="U13" s="2">
        <f>HYPERLINK("https://sbirkapp.gov.cz/detail/SPPJX5S55RPC7MNM", "https://sbirkapp.gov.cz/detail/SPPJX5S55RPC7MNM")</f>
        <v>0</v>
      </c>
      <c r="V13" t="s">
        <v>101</v>
      </c>
      <c r="W13">
        <v>1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102</v>
      </c>
      <c r="F14" t="s">
        <v>28</v>
      </c>
      <c r="G14" t="s">
        <v>56</v>
      </c>
      <c r="H14" s="1">
        <v>45271</v>
      </c>
      <c r="I14" s="1">
        <v>45272.45372322403</v>
      </c>
      <c r="J14" t="s">
        <v>103</v>
      </c>
      <c r="K14" t="s">
        <v>31</v>
      </c>
      <c r="M14" t="s">
        <v>57</v>
      </c>
      <c r="N14" t="s">
        <v>58</v>
      </c>
      <c r="P14" t="s">
        <v>104</v>
      </c>
      <c r="R14" t="s">
        <v>59</v>
      </c>
      <c r="S14" t="b">
        <v>0</v>
      </c>
      <c r="T14" s="1">
        <v>45658</v>
      </c>
      <c r="U14" s="2">
        <f>HYPERLINK("https://sbirkapp.gov.cz/detail/SPPKZUVTYLGBXXAA", "https://sbirkapp.gov.cz/detail/SPPKZUVTYLGBXXAA")</f>
        <v>0</v>
      </c>
      <c r="V14" t="s">
        <v>105</v>
      </c>
      <c r="W14">
        <v>1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106</v>
      </c>
      <c r="F15" t="s">
        <v>43</v>
      </c>
      <c r="G15" t="s">
        <v>107</v>
      </c>
      <c r="H15" s="1">
        <v>45243</v>
      </c>
      <c r="I15" s="1">
        <v>45244.40177034659</v>
      </c>
      <c r="J15" t="s">
        <v>108</v>
      </c>
      <c r="K15" t="s">
        <v>31</v>
      </c>
      <c r="M15" t="s">
        <v>109</v>
      </c>
      <c r="N15" t="s">
        <v>110</v>
      </c>
      <c r="P15" t="s">
        <v>111</v>
      </c>
      <c r="S15" t="b">
        <v>1</v>
      </c>
      <c r="U15" s="2">
        <f>HYPERLINK("https://sbirkapp.gov.cz/detail/SPPY33ZWHLZSZTLE", "https://sbirkapp.gov.cz/detail/SPPY33ZWHLZSZTLE")</f>
        <v>0</v>
      </c>
      <c r="V15" t="s">
        <v>112</v>
      </c>
      <c r="W15">
        <v>3</v>
      </c>
    </row>
    <row r="16" spans="1:23">
      <c r="A16" t="s">
        <v>23</v>
      </c>
      <c r="B16" t="s">
        <v>24</v>
      </c>
      <c r="C16" t="s">
        <v>25</v>
      </c>
      <c r="D16" t="s">
        <v>26</v>
      </c>
      <c r="E16" t="s">
        <v>113</v>
      </c>
      <c r="F16" t="s">
        <v>43</v>
      </c>
      <c r="G16" t="s">
        <v>114</v>
      </c>
      <c r="H16" s="1">
        <v>45222</v>
      </c>
      <c r="I16" s="1">
        <v>45223.41903089957</v>
      </c>
      <c r="J16" t="s">
        <v>115</v>
      </c>
      <c r="K16" t="s">
        <v>31</v>
      </c>
      <c r="M16" t="s">
        <v>52</v>
      </c>
      <c r="N16" t="s">
        <v>53</v>
      </c>
      <c r="S16" t="b">
        <v>0</v>
      </c>
      <c r="T16" s="1">
        <v>45383</v>
      </c>
      <c r="U16" s="2">
        <f>HYPERLINK("https://sbirkapp.gov.cz/detail/SPP3JIWSFZCBJZ6Q", "https://sbirkapp.gov.cz/detail/SPP3JIWSFZCBJZ6Q")</f>
        <v>0</v>
      </c>
      <c r="V16" t="s">
        <v>116</v>
      </c>
      <c r="W16">
        <v>1</v>
      </c>
    </row>
    <row r="17" spans="1:23">
      <c r="A17" t="s">
        <v>23</v>
      </c>
      <c r="B17" t="s">
        <v>24</v>
      </c>
      <c r="C17" t="s">
        <v>25</v>
      </c>
      <c r="D17" t="s">
        <v>26</v>
      </c>
      <c r="E17" t="s">
        <v>117</v>
      </c>
      <c r="F17" t="s">
        <v>28</v>
      </c>
      <c r="G17" t="s">
        <v>97</v>
      </c>
      <c r="H17" s="1">
        <v>45180</v>
      </c>
      <c r="I17" s="1">
        <v>45184.41909206213</v>
      </c>
      <c r="J17" t="s">
        <v>103</v>
      </c>
      <c r="K17" t="s">
        <v>31</v>
      </c>
      <c r="M17" t="s">
        <v>118</v>
      </c>
      <c r="N17" t="s">
        <v>119</v>
      </c>
      <c r="P17" t="s">
        <v>120</v>
      </c>
      <c r="R17" t="s">
        <v>121</v>
      </c>
      <c r="S17" t="b">
        <v>0</v>
      </c>
      <c r="T17" s="1">
        <v>45658</v>
      </c>
      <c r="U17" s="2">
        <f>HYPERLINK("https://sbirkapp.gov.cz/detail/SPPRQEHXJPN36ADW", "https://sbirkapp.gov.cz/detail/SPPRQEHXJPN36ADW")</f>
        <v>0</v>
      </c>
      <c r="V17" t="s">
        <v>122</v>
      </c>
      <c r="W17">
        <v>1</v>
      </c>
    </row>
    <row r="18" spans="1:23">
      <c r="A18" t="s">
        <v>23</v>
      </c>
      <c r="B18" t="s">
        <v>24</v>
      </c>
      <c r="C18" t="s">
        <v>25</v>
      </c>
      <c r="D18" t="s">
        <v>26</v>
      </c>
      <c r="E18" t="s">
        <v>123</v>
      </c>
      <c r="F18" t="s">
        <v>28</v>
      </c>
      <c r="G18" t="s">
        <v>124</v>
      </c>
      <c r="H18" s="1">
        <v>45180</v>
      </c>
      <c r="I18" s="1">
        <v>45184.41908147129</v>
      </c>
      <c r="J18" t="s">
        <v>103</v>
      </c>
      <c r="K18" t="s">
        <v>31</v>
      </c>
      <c r="M18" t="s">
        <v>125</v>
      </c>
      <c r="N18" t="s">
        <v>126</v>
      </c>
      <c r="P18" t="s">
        <v>127</v>
      </c>
      <c r="S18" t="b">
        <v>1</v>
      </c>
      <c r="U18" s="2">
        <f>HYPERLINK("https://sbirkapp.gov.cz/detail/SPP4DXF4JZRYDZU6", "https://sbirkapp.gov.cz/detail/SPP4DXF4JZRYDZU6")</f>
        <v>0</v>
      </c>
      <c r="V18" t="s">
        <v>128</v>
      </c>
      <c r="W18">
        <v>1</v>
      </c>
    </row>
    <row r="19" spans="1:23">
      <c r="A19" t="s">
        <v>23</v>
      </c>
      <c r="B19" t="s">
        <v>24</v>
      </c>
      <c r="C19" t="s">
        <v>25</v>
      </c>
      <c r="D19" t="s">
        <v>26</v>
      </c>
      <c r="E19" t="s">
        <v>129</v>
      </c>
      <c r="F19" t="s">
        <v>28</v>
      </c>
      <c r="G19" t="s">
        <v>130</v>
      </c>
      <c r="H19" s="1">
        <v>45180</v>
      </c>
      <c r="I19" s="1">
        <v>45184.41907103339</v>
      </c>
      <c r="J19" t="s">
        <v>103</v>
      </c>
      <c r="K19" t="s">
        <v>31</v>
      </c>
      <c r="M19" t="s">
        <v>131</v>
      </c>
      <c r="N19" t="s">
        <v>132</v>
      </c>
      <c r="P19" t="s">
        <v>133</v>
      </c>
      <c r="S19" t="b">
        <v>1</v>
      </c>
      <c r="U19" s="2">
        <f>HYPERLINK("https://sbirkapp.gov.cz/detail/SPPTOPJGQZJDA2A4", "https://sbirkapp.gov.cz/detail/SPPTOPJGQZJDA2A4")</f>
        <v>0</v>
      </c>
      <c r="V19" t="s">
        <v>134</v>
      </c>
      <c r="W19">
        <v>1</v>
      </c>
    </row>
    <row r="20" spans="1:23">
      <c r="A20" t="s">
        <v>23</v>
      </c>
      <c r="B20" t="s">
        <v>24</v>
      </c>
      <c r="C20" t="s">
        <v>25</v>
      </c>
      <c r="D20" t="s">
        <v>26</v>
      </c>
      <c r="E20" t="s">
        <v>135</v>
      </c>
      <c r="F20" t="s">
        <v>43</v>
      </c>
      <c r="G20" t="s">
        <v>136</v>
      </c>
      <c r="H20" s="1">
        <v>42292</v>
      </c>
      <c r="I20" s="1">
        <v>45176.43578360231</v>
      </c>
      <c r="J20" t="s">
        <v>137</v>
      </c>
      <c r="K20" t="s">
        <v>138</v>
      </c>
      <c r="L20" s="1">
        <v>42292</v>
      </c>
      <c r="M20" t="s">
        <v>139</v>
      </c>
      <c r="N20" t="s">
        <v>140</v>
      </c>
      <c r="S20" t="b">
        <v>1</v>
      </c>
      <c r="U20" s="2">
        <f>HYPERLINK("https://sbirkapp.gov.cz/detail/SPP5FBO4W5VDLZK6", "https://sbirkapp.gov.cz/detail/SPP5FBO4W5VDLZK6")</f>
        <v>0</v>
      </c>
      <c r="V20" t="s">
        <v>141</v>
      </c>
      <c r="W20">
        <v>1</v>
      </c>
    </row>
    <row r="21" spans="1:23">
      <c r="A21" t="s">
        <v>23</v>
      </c>
      <c r="B21" t="s">
        <v>24</v>
      </c>
      <c r="C21" t="s">
        <v>25</v>
      </c>
      <c r="D21" t="s">
        <v>26</v>
      </c>
      <c r="E21" t="s">
        <v>142</v>
      </c>
      <c r="F21" t="s">
        <v>43</v>
      </c>
      <c r="G21" t="s">
        <v>143</v>
      </c>
      <c r="H21" s="1">
        <v>41772</v>
      </c>
      <c r="I21" s="1">
        <v>45176.43577485545</v>
      </c>
      <c r="J21" t="s">
        <v>144</v>
      </c>
      <c r="K21" t="s">
        <v>138</v>
      </c>
      <c r="L21" s="1">
        <v>41772</v>
      </c>
      <c r="M21" t="s">
        <v>145</v>
      </c>
      <c r="N21" t="s">
        <v>146</v>
      </c>
      <c r="S21" t="s">
        <v>147</v>
      </c>
      <c r="T21" t="s">
        <v>148</v>
      </c>
      <c r="U21" s="2">
        <f>HYPERLINK("https://sbirkapp.gov.cz/detail/SPPNFH3OO37LFNVA", "https://sbirkapp.gov.cz/detail/SPPNFH3OO37LFNVA")</f>
        <v>0</v>
      </c>
      <c r="V21" t="s">
        <v>149</v>
      </c>
      <c r="W21">
        <v>1</v>
      </c>
    </row>
    <row r="22" spans="1:23">
      <c r="A22" t="s">
        <v>23</v>
      </c>
      <c r="B22" t="s">
        <v>24</v>
      </c>
      <c r="C22" t="s">
        <v>25</v>
      </c>
      <c r="D22" t="s">
        <v>26</v>
      </c>
      <c r="E22" t="s">
        <v>150</v>
      </c>
      <c r="F22" t="s">
        <v>43</v>
      </c>
      <c r="G22" t="s">
        <v>151</v>
      </c>
      <c r="H22" s="1">
        <v>42914</v>
      </c>
      <c r="I22" s="1">
        <v>45176.41011433918</v>
      </c>
      <c r="J22" t="s">
        <v>152</v>
      </c>
      <c r="K22" t="s">
        <v>138</v>
      </c>
      <c r="L22" s="1">
        <v>42914</v>
      </c>
      <c r="M22" t="s">
        <v>145</v>
      </c>
      <c r="N22" t="s">
        <v>146</v>
      </c>
      <c r="S22" t="s">
        <v>147</v>
      </c>
      <c r="T22" t="s">
        <v>148</v>
      </c>
      <c r="U22" s="2">
        <f>HYPERLINK("https://sbirkapp.gov.cz/detail/SPPIE5NUIZ5DRYGI", "https://sbirkapp.gov.cz/detail/SPPIE5NUIZ5DRYGI")</f>
        <v>0</v>
      </c>
      <c r="V22" t="s">
        <v>153</v>
      </c>
      <c r="W22">
        <v>1</v>
      </c>
    </row>
    <row r="23" spans="1:23">
      <c r="A23" t="s">
        <v>23</v>
      </c>
      <c r="B23" t="s">
        <v>24</v>
      </c>
      <c r="C23" t="s">
        <v>25</v>
      </c>
      <c r="D23" t="s">
        <v>26</v>
      </c>
      <c r="E23" t="s">
        <v>154</v>
      </c>
      <c r="F23" t="s">
        <v>43</v>
      </c>
      <c r="G23" t="s">
        <v>155</v>
      </c>
      <c r="H23" s="1">
        <v>45075</v>
      </c>
      <c r="I23" s="1">
        <v>45076.39916908961</v>
      </c>
      <c r="J23" t="s">
        <v>156</v>
      </c>
      <c r="K23" t="s">
        <v>31</v>
      </c>
      <c r="M23" t="s">
        <v>71</v>
      </c>
      <c r="N23" t="s">
        <v>72</v>
      </c>
      <c r="S23" t="b">
        <v>1</v>
      </c>
      <c r="U23" s="2">
        <f>HYPERLINK("https://sbirkapp.gov.cz/detail/SPPRWOAIULKI76NS", "https://sbirkapp.gov.cz/detail/SPPRWOAIULKI76NS")</f>
        <v>0</v>
      </c>
      <c r="V23" t="s">
        <v>157</v>
      </c>
      <c r="W23">
        <v>1</v>
      </c>
    </row>
    <row r="24" spans="1:23">
      <c r="A24" t="s">
        <v>23</v>
      </c>
      <c r="B24" t="s">
        <v>24</v>
      </c>
      <c r="C24" t="s">
        <v>25</v>
      </c>
      <c r="D24" t="s">
        <v>26</v>
      </c>
      <c r="E24" t="s">
        <v>158</v>
      </c>
      <c r="F24" t="s">
        <v>28</v>
      </c>
      <c r="G24" t="s">
        <v>159</v>
      </c>
      <c r="H24" s="1">
        <v>45040</v>
      </c>
      <c r="I24" s="1">
        <v>45042.58471500565</v>
      </c>
      <c r="J24" t="s">
        <v>160</v>
      </c>
      <c r="K24" t="s">
        <v>31</v>
      </c>
      <c r="M24" t="s">
        <v>32</v>
      </c>
      <c r="N24" t="s">
        <v>33</v>
      </c>
      <c r="P24" t="s">
        <v>161</v>
      </c>
      <c r="S24" t="b">
        <v>1</v>
      </c>
      <c r="U24" s="2">
        <f>HYPERLINK("https://sbirkapp.gov.cz/detail/SPPL3LO6OVFIOMN6", "https://sbirkapp.gov.cz/detail/SPPL3LO6OVFIOMN6")</f>
        <v>0</v>
      </c>
      <c r="V24" t="s">
        <v>162</v>
      </c>
      <c r="W24">
        <v>2</v>
      </c>
    </row>
    <row r="25" spans="1:23">
      <c r="A25" t="s">
        <v>23</v>
      </c>
      <c r="B25" t="s">
        <v>24</v>
      </c>
      <c r="C25" t="s">
        <v>25</v>
      </c>
      <c r="D25" t="s">
        <v>26</v>
      </c>
      <c r="E25" t="s">
        <v>163</v>
      </c>
      <c r="F25" t="s">
        <v>43</v>
      </c>
      <c r="G25" t="s">
        <v>164</v>
      </c>
      <c r="H25" s="1">
        <v>44446</v>
      </c>
      <c r="I25" s="1">
        <v>45029.61710426127</v>
      </c>
      <c r="J25" t="s">
        <v>165</v>
      </c>
      <c r="K25" t="s">
        <v>138</v>
      </c>
      <c r="L25" s="1">
        <v>44446</v>
      </c>
      <c r="M25" t="s">
        <v>109</v>
      </c>
      <c r="N25" t="s">
        <v>110</v>
      </c>
      <c r="R25" t="s">
        <v>166</v>
      </c>
      <c r="S25" t="b">
        <v>0</v>
      </c>
      <c r="T25" s="1">
        <v>45261</v>
      </c>
      <c r="U25" s="2">
        <f>HYPERLINK("https://sbirkapp.gov.cz/detail/SPP4KHNJO2FSRTJE", "https://sbirkapp.gov.cz/detail/SPP4KHNJO2FSRTJE")</f>
        <v>0</v>
      </c>
      <c r="V25" t="s">
        <v>167</v>
      </c>
      <c r="W25">
        <v>1</v>
      </c>
    </row>
    <row r="26" spans="1:23">
      <c r="A26" t="s">
        <v>23</v>
      </c>
      <c r="B26" t="s">
        <v>24</v>
      </c>
      <c r="C26" t="s">
        <v>25</v>
      </c>
      <c r="D26" t="s">
        <v>26</v>
      </c>
      <c r="E26" t="s">
        <v>168</v>
      </c>
      <c r="F26" t="s">
        <v>28</v>
      </c>
      <c r="G26" t="s">
        <v>169</v>
      </c>
      <c r="H26" s="1">
        <v>38456</v>
      </c>
      <c r="I26" s="1">
        <v>45013.5119666752</v>
      </c>
      <c r="J26" t="s">
        <v>170</v>
      </c>
      <c r="K26" t="s">
        <v>138</v>
      </c>
      <c r="L26" s="1">
        <v>38456</v>
      </c>
      <c r="M26" t="s">
        <v>171</v>
      </c>
      <c r="N26" t="s">
        <v>172</v>
      </c>
      <c r="S26" t="b">
        <v>1</v>
      </c>
      <c r="U26" s="2">
        <f>HYPERLINK("https://sbirkapp.gov.cz/detail/SPPYMD4ANLDX6SSY", "https://sbirkapp.gov.cz/detail/SPPYMD4ANLDX6SSY")</f>
        <v>0</v>
      </c>
      <c r="V26" t="s">
        <v>173</v>
      </c>
      <c r="W26">
        <v>1</v>
      </c>
    </row>
    <row r="27" spans="1:23">
      <c r="A27" t="s">
        <v>23</v>
      </c>
      <c r="B27" t="s">
        <v>24</v>
      </c>
      <c r="C27" t="s">
        <v>25</v>
      </c>
      <c r="D27" t="s">
        <v>26</v>
      </c>
      <c r="E27" t="s">
        <v>174</v>
      </c>
      <c r="F27" t="s">
        <v>28</v>
      </c>
      <c r="G27" t="s">
        <v>175</v>
      </c>
      <c r="H27" s="1">
        <v>34599</v>
      </c>
      <c r="I27" s="1">
        <v>45013.51195781301</v>
      </c>
      <c r="J27" t="s">
        <v>176</v>
      </c>
      <c r="K27" t="s">
        <v>138</v>
      </c>
      <c r="L27" s="1">
        <v>34599</v>
      </c>
      <c r="M27" t="s">
        <v>177</v>
      </c>
      <c r="N27" t="s">
        <v>178</v>
      </c>
      <c r="R27" t="s">
        <v>179</v>
      </c>
      <c r="S27" t="b">
        <v>0</v>
      </c>
      <c r="T27" s="1">
        <v>46023</v>
      </c>
      <c r="U27" s="2">
        <f>HYPERLINK("https://sbirkapp.gov.cz/detail/SPPJGFNB4SFRAEKS", "https://sbirkapp.gov.cz/detail/SPPJGFNB4SFRAEKS")</f>
        <v>0</v>
      </c>
      <c r="V27" t="s">
        <v>180</v>
      </c>
      <c r="W27">
        <v>1</v>
      </c>
    </row>
    <row r="28" spans="1:23">
      <c r="A28" t="s">
        <v>23</v>
      </c>
      <c r="B28" t="s">
        <v>24</v>
      </c>
      <c r="C28" t="s">
        <v>25</v>
      </c>
      <c r="D28" t="s">
        <v>26</v>
      </c>
      <c r="E28" t="s">
        <v>181</v>
      </c>
      <c r="F28" t="s">
        <v>28</v>
      </c>
      <c r="G28" t="s">
        <v>182</v>
      </c>
      <c r="H28" s="1">
        <v>42552</v>
      </c>
      <c r="I28" s="1">
        <v>45012.69466218702</v>
      </c>
      <c r="J28" t="s">
        <v>183</v>
      </c>
      <c r="K28" t="s">
        <v>138</v>
      </c>
      <c r="L28" s="1">
        <v>42552</v>
      </c>
      <c r="M28" t="s">
        <v>184</v>
      </c>
      <c r="N28" t="s">
        <v>185</v>
      </c>
      <c r="R28" t="s">
        <v>186</v>
      </c>
      <c r="S28" t="b">
        <v>0</v>
      </c>
      <c r="T28" s="1">
        <v>45078</v>
      </c>
      <c r="U28" s="2">
        <f>HYPERLINK("https://sbirkapp.gov.cz/detail/SPPNQ6HKEPRKB2MW", "https://sbirkapp.gov.cz/detail/SPPNQ6HKEPRKB2MW")</f>
        <v>0</v>
      </c>
      <c r="V28" t="s">
        <v>187</v>
      </c>
      <c r="W28">
        <v>1</v>
      </c>
    </row>
    <row r="29" spans="1:23">
      <c r="A29" t="s">
        <v>23</v>
      </c>
      <c r="B29" t="s">
        <v>24</v>
      </c>
      <c r="C29" t="s">
        <v>25</v>
      </c>
      <c r="D29" t="s">
        <v>26</v>
      </c>
      <c r="E29" t="s">
        <v>188</v>
      </c>
      <c r="F29" t="s">
        <v>28</v>
      </c>
      <c r="G29" t="s">
        <v>189</v>
      </c>
      <c r="H29" s="1">
        <v>41989</v>
      </c>
      <c r="I29" s="1">
        <v>45012.69441466722</v>
      </c>
      <c r="J29" t="s">
        <v>190</v>
      </c>
      <c r="K29" t="s">
        <v>138</v>
      </c>
      <c r="L29" s="1">
        <v>41989</v>
      </c>
      <c r="M29" t="s">
        <v>191</v>
      </c>
      <c r="N29" t="s">
        <v>192</v>
      </c>
      <c r="S29" t="b">
        <v>1</v>
      </c>
      <c r="U29" s="2">
        <f>HYPERLINK("https://sbirkapp.gov.cz/detail/SPPPN7WBH3GRTAB6", "https://sbirkapp.gov.cz/detail/SPPPN7WBH3GRTAB6")</f>
        <v>0</v>
      </c>
      <c r="V29" t="s">
        <v>193</v>
      </c>
      <c r="W29">
        <v>1</v>
      </c>
    </row>
    <row r="30" spans="1:23">
      <c r="A30" t="s">
        <v>23</v>
      </c>
      <c r="B30" t="s">
        <v>24</v>
      </c>
      <c r="C30" t="s">
        <v>25</v>
      </c>
      <c r="D30" t="s">
        <v>26</v>
      </c>
      <c r="E30" t="s">
        <v>194</v>
      </c>
      <c r="F30" t="s">
        <v>28</v>
      </c>
      <c r="G30" t="s">
        <v>195</v>
      </c>
      <c r="H30" s="1">
        <v>40806</v>
      </c>
      <c r="I30" s="1">
        <v>45012.69440496</v>
      </c>
      <c r="J30" t="s">
        <v>196</v>
      </c>
      <c r="K30" t="s">
        <v>138</v>
      </c>
      <c r="L30" s="1">
        <v>40806</v>
      </c>
      <c r="M30" t="s">
        <v>38</v>
      </c>
      <c r="N30" t="s">
        <v>39</v>
      </c>
      <c r="Q30" t="s">
        <v>197</v>
      </c>
      <c r="S30" t="b">
        <v>1</v>
      </c>
      <c r="U30" s="2">
        <f>HYPERLINK("https://sbirkapp.gov.cz/detail/SPPA4SJA4YDOFYQU", "https://sbirkapp.gov.cz/detail/SPPA4SJA4YDOFYQU")</f>
        <v>0</v>
      </c>
      <c r="V30" t="s">
        <v>198</v>
      </c>
      <c r="W30">
        <v>1</v>
      </c>
    </row>
    <row r="31" spans="1:23">
      <c r="A31" t="s">
        <v>23</v>
      </c>
      <c r="B31" t="s">
        <v>24</v>
      </c>
      <c r="C31" t="s">
        <v>25</v>
      </c>
      <c r="D31" t="s">
        <v>26</v>
      </c>
      <c r="E31" t="s">
        <v>199</v>
      </c>
      <c r="F31" t="s">
        <v>28</v>
      </c>
      <c r="G31" t="s">
        <v>200</v>
      </c>
      <c r="H31" s="1">
        <v>39435</v>
      </c>
      <c r="I31" s="1">
        <v>45012.69427632539</v>
      </c>
      <c r="J31" t="s">
        <v>201</v>
      </c>
      <c r="K31" t="s">
        <v>138</v>
      </c>
      <c r="L31" s="1">
        <v>39435</v>
      </c>
      <c r="M31" t="s">
        <v>202</v>
      </c>
      <c r="N31" t="s">
        <v>203</v>
      </c>
      <c r="S31" t="b">
        <v>1</v>
      </c>
      <c r="U31" s="2">
        <f>HYPERLINK("https://sbirkapp.gov.cz/detail/SPPVEOAXLW7SWEAU", "https://sbirkapp.gov.cz/detail/SPPVEOAXLW7SWEAU")</f>
        <v>0</v>
      </c>
      <c r="V31" t="s">
        <v>204</v>
      </c>
      <c r="W31">
        <v>1</v>
      </c>
    </row>
    <row r="32" spans="1:23">
      <c r="A32" t="s">
        <v>23</v>
      </c>
      <c r="B32" t="s">
        <v>24</v>
      </c>
      <c r="C32" t="s">
        <v>25</v>
      </c>
      <c r="D32" t="s">
        <v>26</v>
      </c>
      <c r="E32" t="s">
        <v>205</v>
      </c>
      <c r="F32" t="s">
        <v>28</v>
      </c>
      <c r="G32" t="s">
        <v>206</v>
      </c>
      <c r="H32" s="1">
        <v>38533</v>
      </c>
      <c r="I32" s="1">
        <v>45012.69426711221</v>
      </c>
      <c r="J32" t="s">
        <v>207</v>
      </c>
      <c r="K32" t="s">
        <v>138</v>
      </c>
      <c r="L32" s="1">
        <v>38533</v>
      </c>
      <c r="M32" t="s">
        <v>83</v>
      </c>
      <c r="N32" t="s">
        <v>84</v>
      </c>
      <c r="R32" t="s">
        <v>208</v>
      </c>
      <c r="S32" t="b">
        <v>0</v>
      </c>
      <c r="T32" s="1">
        <v>45717</v>
      </c>
      <c r="U32" s="2">
        <f>HYPERLINK("https://sbirkapp.gov.cz/detail/SPP7J5MENVVHKXVO", "https://sbirkapp.gov.cz/detail/SPP7J5MENVVHKXVO")</f>
        <v>0</v>
      </c>
      <c r="V32" t="s">
        <v>209</v>
      </c>
      <c r="W32">
        <v>1</v>
      </c>
    </row>
    <row r="33" spans="1:23">
      <c r="A33" t="s">
        <v>23</v>
      </c>
      <c r="B33" t="s">
        <v>24</v>
      </c>
      <c r="C33" t="s">
        <v>25</v>
      </c>
      <c r="D33" t="s">
        <v>26</v>
      </c>
      <c r="E33" t="s">
        <v>210</v>
      </c>
      <c r="F33" t="s">
        <v>28</v>
      </c>
      <c r="G33" t="s">
        <v>211</v>
      </c>
      <c r="H33" s="1">
        <v>42915</v>
      </c>
      <c r="I33" s="1">
        <v>45000.70778025517</v>
      </c>
      <c r="J33" t="s">
        <v>212</v>
      </c>
      <c r="K33" t="s">
        <v>138</v>
      </c>
      <c r="L33" s="1">
        <v>42915</v>
      </c>
      <c r="M33" t="s">
        <v>213</v>
      </c>
      <c r="N33" t="s">
        <v>214</v>
      </c>
      <c r="O33" t="s">
        <v>215</v>
      </c>
      <c r="S33" t="b">
        <v>1</v>
      </c>
      <c r="U33" s="2">
        <f>HYPERLINK("https://sbirkapp.gov.cz/detail/SPPJAHXYOVOTV4MY", "https://sbirkapp.gov.cz/detail/SPPJAHXYOVOTV4MY")</f>
        <v>0</v>
      </c>
      <c r="V33" t="s">
        <v>216</v>
      </c>
      <c r="W33">
        <v>1</v>
      </c>
    </row>
    <row r="34" spans="1:23">
      <c r="A34" t="s">
        <v>23</v>
      </c>
      <c r="B34" t="s">
        <v>24</v>
      </c>
      <c r="C34" t="s">
        <v>25</v>
      </c>
      <c r="D34" t="s">
        <v>26</v>
      </c>
      <c r="E34" t="s">
        <v>217</v>
      </c>
      <c r="F34" t="s">
        <v>28</v>
      </c>
      <c r="G34" t="s">
        <v>218</v>
      </c>
      <c r="H34" s="1">
        <v>39797</v>
      </c>
      <c r="I34" s="1">
        <v>45000.70777016672</v>
      </c>
      <c r="J34" t="s">
        <v>219</v>
      </c>
      <c r="K34" t="s">
        <v>138</v>
      </c>
      <c r="L34" s="1">
        <v>39797</v>
      </c>
      <c r="M34" t="s">
        <v>220</v>
      </c>
      <c r="N34" t="s">
        <v>221</v>
      </c>
      <c r="O34" t="s">
        <v>222</v>
      </c>
      <c r="S34" t="b">
        <v>1</v>
      </c>
      <c r="U34" s="2">
        <f>HYPERLINK("https://sbirkapp.gov.cz/detail/SPPFUQTBURQ6V76W", "https://sbirkapp.gov.cz/detail/SPPFUQTBURQ6V76W")</f>
        <v>0</v>
      </c>
      <c r="V34" t="s">
        <v>223</v>
      </c>
      <c r="W34">
        <v>1</v>
      </c>
    </row>
    <row r="35" spans="1:23">
      <c r="A35" t="s">
        <v>23</v>
      </c>
      <c r="B35" t="s">
        <v>24</v>
      </c>
      <c r="C35" t="s">
        <v>25</v>
      </c>
      <c r="D35" t="s">
        <v>26</v>
      </c>
      <c r="E35" t="s">
        <v>224</v>
      </c>
      <c r="F35" t="s">
        <v>28</v>
      </c>
      <c r="G35" t="s">
        <v>225</v>
      </c>
      <c r="H35" s="1">
        <v>43727</v>
      </c>
      <c r="I35" s="1">
        <v>44999.58539192581</v>
      </c>
      <c r="J35" t="s">
        <v>226</v>
      </c>
      <c r="K35" t="s">
        <v>138</v>
      </c>
      <c r="L35" s="1">
        <v>43727</v>
      </c>
      <c r="M35" t="s">
        <v>227</v>
      </c>
      <c r="N35" t="s">
        <v>228</v>
      </c>
      <c r="R35" t="s">
        <v>100</v>
      </c>
      <c r="S35" t="b">
        <v>0</v>
      </c>
      <c r="T35" s="1">
        <v>45292</v>
      </c>
      <c r="U35" s="2">
        <f>HYPERLINK("https://sbirkapp.gov.cz/detail/SPPZAXKLIG67KX7A", "https://sbirkapp.gov.cz/detail/SPPZAXKLIG67KX7A")</f>
        <v>0</v>
      </c>
      <c r="V35" t="s">
        <v>229</v>
      </c>
      <c r="W35">
        <v>1</v>
      </c>
    </row>
    <row r="36" spans="1:23">
      <c r="A36" t="s">
        <v>23</v>
      </c>
      <c r="B36" t="s">
        <v>24</v>
      </c>
      <c r="C36" t="s">
        <v>25</v>
      </c>
      <c r="D36" t="s">
        <v>26</v>
      </c>
      <c r="E36" t="s">
        <v>230</v>
      </c>
      <c r="F36" t="s">
        <v>28</v>
      </c>
      <c r="G36" t="s">
        <v>231</v>
      </c>
      <c r="H36" s="1">
        <v>42690</v>
      </c>
      <c r="I36" s="1">
        <v>44999.58538345026</v>
      </c>
      <c r="J36" t="s">
        <v>232</v>
      </c>
      <c r="K36" t="s">
        <v>138</v>
      </c>
      <c r="L36" s="1">
        <v>42690</v>
      </c>
      <c r="M36" t="s">
        <v>213</v>
      </c>
      <c r="N36" t="s">
        <v>214</v>
      </c>
      <c r="Q36" t="s">
        <v>233</v>
      </c>
      <c r="S36" t="b">
        <v>1</v>
      </c>
      <c r="U36" s="2">
        <f>HYPERLINK("https://sbirkapp.gov.cz/detail/SPPXQZZYOBJZHS4Q", "https://sbirkapp.gov.cz/detail/SPPXQZZYOBJZHS4Q")</f>
        <v>0</v>
      </c>
      <c r="V36" t="s">
        <v>234</v>
      </c>
      <c r="W36">
        <v>1</v>
      </c>
    </row>
    <row r="37" spans="1:23">
      <c r="A37" t="s">
        <v>23</v>
      </c>
      <c r="B37" t="s">
        <v>24</v>
      </c>
      <c r="C37" t="s">
        <v>25</v>
      </c>
      <c r="D37" t="s">
        <v>26</v>
      </c>
      <c r="E37" t="s">
        <v>235</v>
      </c>
      <c r="F37" t="s">
        <v>28</v>
      </c>
      <c r="G37" t="s">
        <v>236</v>
      </c>
      <c r="H37" s="1">
        <v>42717</v>
      </c>
      <c r="I37" s="1">
        <v>44999.58537418699</v>
      </c>
      <c r="J37" t="s">
        <v>237</v>
      </c>
      <c r="K37" t="s">
        <v>138</v>
      </c>
      <c r="L37" s="1">
        <v>42717</v>
      </c>
      <c r="M37" t="s">
        <v>77</v>
      </c>
      <c r="N37" t="s">
        <v>78</v>
      </c>
      <c r="R37" t="s">
        <v>238</v>
      </c>
      <c r="S37" t="b">
        <v>0</v>
      </c>
      <c r="T37" s="1">
        <v>45717</v>
      </c>
      <c r="U37" s="2">
        <f>HYPERLINK("https://sbirkapp.gov.cz/detail/SPP52XACWQTFXIXO", "https://sbirkapp.gov.cz/detail/SPP52XACWQTFXIXO")</f>
        <v>0</v>
      </c>
      <c r="V37" t="s">
        <v>239</v>
      </c>
      <c r="W37">
        <v>1</v>
      </c>
    </row>
    <row r="38" spans="1:23">
      <c r="A38" t="s">
        <v>23</v>
      </c>
      <c r="B38" t="s">
        <v>24</v>
      </c>
      <c r="C38" t="s">
        <v>25</v>
      </c>
      <c r="D38" t="s">
        <v>26</v>
      </c>
      <c r="E38" t="s">
        <v>240</v>
      </c>
      <c r="F38" t="s">
        <v>28</v>
      </c>
      <c r="G38" t="s">
        <v>241</v>
      </c>
      <c r="H38" s="1">
        <v>36511</v>
      </c>
      <c r="I38" s="1">
        <v>44999.58536471077</v>
      </c>
      <c r="J38" t="s">
        <v>242</v>
      </c>
      <c r="K38" t="s">
        <v>138</v>
      </c>
      <c r="L38" s="1">
        <v>36511</v>
      </c>
      <c r="M38" t="s">
        <v>220</v>
      </c>
      <c r="N38" t="s">
        <v>221</v>
      </c>
      <c r="Q38" t="s">
        <v>243</v>
      </c>
      <c r="S38" t="b">
        <v>1</v>
      </c>
      <c r="U38" s="2">
        <f>HYPERLINK("https://sbirkapp.gov.cz/detail/SPP67AAIAQBQAJNI", "https://sbirkapp.gov.cz/detail/SPP67AAIAQBQAJNI")</f>
        <v>0</v>
      </c>
      <c r="V38" t="s">
        <v>244</v>
      </c>
      <c r="W38">
        <v>1</v>
      </c>
    </row>
    <row r="39" spans="1:23">
      <c r="A39" t="s">
        <v>23</v>
      </c>
      <c r="B39" t="s">
        <v>24</v>
      </c>
      <c r="C39" t="s">
        <v>25</v>
      </c>
      <c r="D39" t="s">
        <v>26</v>
      </c>
      <c r="E39" t="s">
        <v>163</v>
      </c>
      <c r="F39" t="s">
        <v>28</v>
      </c>
      <c r="G39" t="s">
        <v>245</v>
      </c>
      <c r="H39" s="1">
        <v>44238</v>
      </c>
      <c r="I39" s="1">
        <v>44995.47120852778</v>
      </c>
      <c r="J39" t="s">
        <v>246</v>
      </c>
      <c r="K39" t="s">
        <v>138</v>
      </c>
      <c r="L39" s="1">
        <v>44238</v>
      </c>
      <c r="M39" t="s">
        <v>247</v>
      </c>
      <c r="N39" t="s">
        <v>248</v>
      </c>
      <c r="O39" t="s">
        <v>249</v>
      </c>
      <c r="S39" t="b">
        <v>1</v>
      </c>
      <c r="U39" s="2">
        <f>HYPERLINK("https://sbirkapp.gov.cz/detail/SPPUD5SDZ7SAQPKW", "https://sbirkapp.gov.cz/detail/SPPUD5SDZ7SAQPKW")</f>
        <v>0</v>
      </c>
      <c r="V39" t="s">
        <v>250</v>
      </c>
      <c r="W39">
        <v>1</v>
      </c>
    </row>
    <row r="40" spans="1:23">
      <c r="A40" t="s">
        <v>23</v>
      </c>
      <c r="B40" t="s">
        <v>24</v>
      </c>
      <c r="C40" t="s">
        <v>25</v>
      </c>
      <c r="D40" t="s">
        <v>26</v>
      </c>
      <c r="E40" t="s">
        <v>251</v>
      </c>
      <c r="F40" t="s">
        <v>28</v>
      </c>
      <c r="G40" t="s">
        <v>252</v>
      </c>
      <c r="H40" s="1">
        <v>43965</v>
      </c>
      <c r="I40" s="1">
        <v>44995.47119930951</v>
      </c>
      <c r="J40" t="s">
        <v>253</v>
      </c>
      <c r="K40" t="s">
        <v>138</v>
      </c>
      <c r="L40" s="1">
        <v>43965</v>
      </c>
      <c r="M40" t="s">
        <v>125</v>
      </c>
      <c r="N40" t="s">
        <v>126</v>
      </c>
      <c r="R40" t="s">
        <v>254</v>
      </c>
      <c r="S40" t="b">
        <v>0</v>
      </c>
      <c r="T40" s="1">
        <v>45292</v>
      </c>
      <c r="U40" s="2">
        <f>HYPERLINK("https://sbirkapp.gov.cz/detail/SPP244JME2Q2H5Y2", "https://sbirkapp.gov.cz/detail/SPP244JME2Q2H5Y2")</f>
        <v>0</v>
      </c>
      <c r="V40" t="s">
        <v>255</v>
      </c>
      <c r="W40">
        <v>1</v>
      </c>
    </row>
    <row r="41" spans="1:23">
      <c r="A41" t="s">
        <v>23</v>
      </c>
      <c r="B41" t="s">
        <v>24</v>
      </c>
      <c r="C41" t="s">
        <v>25</v>
      </c>
      <c r="D41" t="s">
        <v>26</v>
      </c>
      <c r="E41" t="s">
        <v>256</v>
      </c>
      <c r="F41" t="s">
        <v>28</v>
      </c>
      <c r="G41" t="s">
        <v>257</v>
      </c>
      <c r="H41" s="1">
        <v>43811</v>
      </c>
      <c r="I41" s="1">
        <v>44995.47119033593</v>
      </c>
      <c r="J41" t="s">
        <v>226</v>
      </c>
      <c r="K41" t="s">
        <v>138</v>
      </c>
      <c r="L41" s="1">
        <v>43811</v>
      </c>
      <c r="M41" t="s">
        <v>131</v>
      </c>
      <c r="N41" t="s">
        <v>132</v>
      </c>
      <c r="R41" t="s">
        <v>258</v>
      </c>
      <c r="S41" t="b">
        <v>0</v>
      </c>
      <c r="T41" s="1">
        <v>45292</v>
      </c>
      <c r="U41" s="2">
        <f>HYPERLINK("https://sbirkapp.gov.cz/detail/SPP62HIXA7S3AH7S", "https://sbirkapp.gov.cz/detail/SPP62HIXA7S3AH7S")</f>
        <v>0</v>
      </c>
      <c r="V41" t="s">
        <v>259</v>
      </c>
      <c r="W41">
        <v>1</v>
      </c>
    </row>
    <row r="42" spans="1:23">
      <c r="A42" t="s">
        <v>23</v>
      </c>
      <c r="B42" t="s">
        <v>24</v>
      </c>
      <c r="C42" t="s">
        <v>25</v>
      </c>
      <c r="D42" t="s">
        <v>26</v>
      </c>
      <c r="E42" t="s">
        <v>260</v>
      </c>
      <c r="F42" t="s">
        <v>28</v>
      </c>
      <c r="G42" t="s">
        <v>261</v>
      </c>
      <c r="H42" s="1">
        <v>44545</v>
      </c>
      <c r="I42" s="1">
        <v>44994.44225431889</v>
      </c>
      <c r="J42" t="s">
        <v>262</v>
      </c>
      <c r="K42" t="s">
        <v>138</v>
      </c>
      <c r="L42" s="1">
        <v>44545</v>
      </c>
      <c r="M42" t="s">
        <v>64</v>
      </c>
      <c r="N42" t="s">
        <v>65</v>
      </c>
      <c r="R42" t="s">
        <v>263</v>
      </c>
      <c r="S42" t="b">
        <v>0</v>
      </c>
      <c r="T42" s="1">
        <v>46023</v>
      </c>
      <c r="U42" s="2">
        <f>HYPERLINK("https://sbirkapp.gov.cz/detail/SPPRXDICZORF2US4", "https://sbirkapp.gov.cz/detail/SPPRXDICZORF2US4")</f>
        <v>0</v>
      </c>
      <c r="V42" t="s">
        <v>264</v>
      </c>
      <c r="W42">
        <v>1</v>
      </c>
    </row>
    <row r="43" spans="1:23">
      <c r="A43" t="s">
        <v>23</v>
      </c>
      <c r="B43" t="s">
        <v>24</v>
      </c>
      <c r="C43" t="s">
        <v>25</v>
      </c>
      <c r="D43" t="s">
        <v>26</v>
      </c>
      <c r="E43" t="s">
        <v>265</v>
      </c>
      <c r="F43" t="s">
        <v>28</v>
      </c>
      <c r="G43" t="s">
        <v>266</v>
      </c>
      <c r="H43" s="1">
        <v>41401</v>
      </c>
      <c r="I43" s="1">
        <v>44994.44224513924</v>
      </c>
      <c r="J43" t="s">
        <v>267</v>
      </c>
      <c r="K43" t="s">
        <v>138</v>
      </c>
      <c r="L43" s="1">
        <v>41401</v>
      </c>
      <c r="M43" t="s">
        <v>247</v>
      </c>
      <c r="N43" t="s">
        <v>248</v>
      </c>
      <c r="Q43" t="s">
        <v>268</v>
      </c>
      <c r="S43" t="b">
        <v>1</v>
      </c>
      <c r="U43" s="2">
        <f>HYPERLINK("https://sbirkapp.gov.cz/detail/SPP6TYT3VE3753FU", "https://sbirkapp.gov.cz/detail/SPP6TYT3VE3753FU")</f>
        <v>0</v>
      </c>
      <c r="V43" t="s">
        <v>269</v>
      </c>
      <c r="W43">
        <v>2</v>
      </c>
    </row>
    <row r="44" spans="1:23">
      <c r="A44" t="s">
        <v>23</v>
      </c>
      <c r="B44" t="s">
        <v>24</v>
      </c>
      <c r="C44" t="s">
        <v>25</v>
      </c>
      <c r="D44" t="s">
        <v>26</v>
      </c>
      <c r="E44" t="s">
        <v>270</v>
      </c>
      <c r="F44" t="s">
        <v>43</v>
      </c>
      <c r="G44" t="s">
        <v>271</v>
      </c>
      <c r="H44" s="1">
        <v>44858</v>
      </c>
      <c r="I44" s="1">
        <v>44859.450308434</v>
      </c>
      <c r="J44" t="s">
        <v>272</v>
      </c>
      <c r="K44" t="s">
        <v>31</v>
      </c>
      <c r="M44" t="s">
        <v>52</v>
      </c>
      <c r="N44" t="s">
        <v>53</v>
      </c>
      <c r="S44" t="b">
        <v>0</v>
      </c>
      <c r="T44" s="1">
        <v>45017</v>
      </c>
      <c r="U44" s="2">
        <f>HYPERLINK("https://sbirkapp.gov.cz/detail/SPPK4TMFL5RIMD3S", "https://sbirkapp.gov.cz/detail/SPPK4TMFL5RIMD3S")</f>
        <v>0</v>
      </c>
      <c r="V44" t="s">
        <v>273</v>
      </c>
      <c r="W44">
        <v>2</v>
      </c>
    </row>
    <row r="45" spans="1:23">
      <c r="A45" t="s">
        <v>23</v>
      </c>
      <c r="B45" t="s">
        <v>24</v>
      </c>
      <c r="C45" t="s">
        <v>25</v>
      </c>
      <c r="D45" t="s">
        <v>26</v>
      </c>
      <c r="E45" t="s">
        <v>274</v>
      </c>
      <c r="F45" t="s">
        <v>43</v>
      </c>
      <c r="G45" t="s">
        <v>275</v>
      </c>
      <c r="H45" s="1">
        <v>44699</v>
      </c>
      <c r="I45" s="1">
        <v>44699.42141021907</v>
      </c>
      <c r="J45" t="s">
        <v>276</v>
      </c>
      <c r="K45" t="s">
        <v>31</v>
      </c>
      <c r="M45" t="s">
        <v>277</v>
      </c>
      <c r="N45" t="s">
        <v>278</v>
      </c>
      <c r="R45" t="s">
        <v>279</v>
      </c>
      <c r="S45" t="b">
        <v>0</v>
      </c>
      <c r="T45" s="1">
        <v>46023</v>
      </c>
      <c r="U45" s="2">
        <f>HYPERLINK("https://sbirkapp.gov.cz/detail/SPPOE43HY7D4446G", "https://sbirkapp.gov.cz/detail/SPPOE43HY7D4446G")</f>
        <v>0</v>
      </c>
      <c r="V45" t="s">
        <v>280</v>
      </c>
      <c r="W45">
        <v>1</v>
      </c>
    </row>
    <row r="46" spans="1:23">
      <c r="A46" t="s">
        <v>23</v>
      </c>
      <c r="B46" t="s">
        <v>24</v>
      </c>
      <c r="C46" t="s">
        <v>25</v>
      </c>
      <c r="D46" t="s">
        <v>26</v>
      </c>
      <c r="E46" t="s">
        <v>281</v>
      </c>
      <c r="F46" t="s">
        <v>28</v>
      </c>
      <c r="G46" t="s">
        <v>282</v>
      </c>
      <c r="H46" s="1">
        <v>44662</v>
      </c>
      <c r="I46" s="1">
        <v>44664.63598819382</v>
      </c>
      <c r="J46" t="s">
        <v>283</v>
      </c>
      <c r="K46" t="s">
        <v>31</v>
      </c>
      <c r="M46" t="s">
        <v>57</v>
      </c>
      <c r="N46" t="s">
        <v>58</v>
      </c>
      <c r="O46" t="s">
        <v>284</v>
      </c>
      <c r="R46" t="s">
        <v>89</v>
      </c>
      <c r="S46" t="b">
        <v>0</v>
      </c>
      <c r="T46" s="1">
        <v>45292</v>
      </c>
      <c r="U46" s="2">
        <f>HYPERLINK("https://sbirkapp.gov.cz/detail/SPPFKY2T6QAROGME", "https://sbirkapp.gov.cz/detail/SPPFKY2T6QAROGME")</f>
        <v>0</v>
      </c>
      <c r="V46" t="s">
        <v>285</v>
      </c>
      <c r="W46">
        <v>1</v>
      </c>
    </row>
    <row r="47" spans="1:23">
      <c r="A47" t="s">
        <v>23</v>
      </c>
      <c r="B47" t="s">
        <v>24</v>
      </c>
      <c r="C47" t="s">
        <v>25</v>
      </c>
      <c r="D47" t="s">
        <v>26</v>
      </c>
      <c r="E47" t="s">
        <v>286</v>
      </c>
      <c r="F47" t="s">
        <v>28</v>
      </c>
      <c r="G47" t="s">
        <v>287</v>
      </c>
      <c r="H47" s="1">
        <v>44545</v>
      </c>
      <c r="I47" s="1">
        <v>44664.62336018933</v>
      </c>
      <c r="J47" t="s">
        <v>262</v>
      </c>
      <c r="K47" t="s">
        <v>138</v>
      </c>
      <c r="L47" s="1">
        <v>44545</v>
      </c>
      <c r="M47" t="s">
        <v>57</v>
      </c>
      <c r="N47" t="s">
        <v>58</v>
      </c>
      <c r="Q47" t="s">
        <v>288</v>
      </c>
      <c r="R47" t="s">
        <v>89</v>
      </c>
      <c r="S47" t="b">
        <v>0</v>
      </c>
      <c r="T47" s="1">
        <v>45292</v>
      </c>
      <c r="U47" s="2">
        <f>HYPERLINK("https://sbirkapp.gov.cz/detail/SPPM2G2NHWMBS5LA", "https://sbirkapp.gov.cz/detail/SPPM2G2NHWMBS5LA")</f>
        <v>0</v>
      </c>
      <c r="V47" t="s">
        <v>289</v>
      </c>
      <c r="W47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2026-06-11T16:40:32Z</dcterms:created>
  <dcterms:modified xsi:type="dcterms:W3CDTF">2026-06-11T16:40:32Z</dcterms:modified>
</cp:coreProperties>
</file>